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láudio\OneDrive\Documentos\FOLHA TRANSPARENCIA LARISSA\ANO 2025\MARÇO 2025\"/>
    </mc:Choice>
  </mc:AlternateContent>
  <xr:revisionPtr revIDLastSave="0" documentId="13_ncr:1_{FB8CCD40-9D13-434C-AF9A-D6A04C6BDF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ÇO_2025" sheetId="1" r:id="rId1"/>
    <sheet name="Planilh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" i="1" l="1"/>
  <c r="T22" i="1"/>
  <c r="S22" i="1"/>
  <c r="O22" i="1"/>
  <c r="O21" i="1"/>
  <c r="P21" i="1"/>
  <c r="R7" i="1"/>
  <c r="G6" i="1"/>
  <c r="G8" i="1" l="1"/>
  <c r="O46" i="1"/>
  <c r="R46" i="1" s="1"/>
  <c r="S12" i="1"/>
  <c r="O12" i="1"/>
  <c r="O30" i="1"/>
  <c r="V30" i="1" s="1"/>
  <c r="O33" i="1"/>
  <c r="V33" i="1" s="1"/>
  <c r="O34" i="1"/>
  <c r="V34" i="1" s="1"/>
  <c r="O35" i="1"/>
  <c r="V35" i="1" s="1"/>
  <c r="O36" i="1"/>
  <c r="V36" i="1" s="1"/>
  <c r="O37" i="1"/>
  <c r="V37" i="1" s="1"/>
  <c r="O38" i="1"/>
  <c r="V38" i="1" s="1"/>
  <c r="O39" i="1"/>
  <c r="V39" i="1" s="1"/>
  <c r="O40" i="1"/>
  <c r="V40" i="1" s="1"/>
  <c r="O41" i="1"/>
  <c r="V41" i="1" s="1"/>
  <c r="O42" i="1"/>
  <c r="V42" i="1" s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S21" i="1"/>
  <c r="T12" i="1" l="1"/>
  <c r="R4" i="1"/>
  <c r="S20" i="1"/>
  <c r="S4" i="1" l="1"/>
  <c r="O4" i="1"/>
  <c r="T4" i="1" s="1"/>
  <c r="U4" i="1" s="1"/>
  <c r="S28" i="1"/>
  <c r="S23" i="1" l="1"/>
  <c r="O23" i="1"/>
  <c r="T23" i="1" l="1"/>
  <c r="U23" i="1" s="1"/>
  <c r="V23" i="1" l="1"/>
  <c r="O14" i="1"/>
  <c r="T14" i="1" s="1"/>
  <c r="U14" i="1" s="1"/>
  <c r="O11" i="1"/>
  <c r="O5" i="1" l="1"/>
  <c r="O8" i="1"/>
  <c r="S7" i="1" l="1"/>
  <c r="S14" i="1"/>
  <c r="S27" i="1" l="1"/>
  <c r="O27" i="1"/>
  <c r="S17" i="1"/>
  <c r="O17" i="1"/>
  <c r="O28" i="1"/>
  <c r="T28" i="1" s="1"/>
  <c r="U28" i="1" s="1"/>
  <c r="T27" i="1" l="1"/>
  <c r="V28" i="1"/>
  <c r="T17" i="1"/>
  <c r="U27" i="1" l="1"/>
  <c r="V27" i="1" s="1"/>
  <c r="U17" i="1"/>
  <c r="V17" i="1" s="1"/>
  <c r="O16" i="1"/>
  <c r="T21" i="1"/>
  <c r="U21" i="1" s="1"/>
  <c r="V21" i="1" l="1"/>
  <c r="O7" i="1"/>
  <c r="T7" i="1" l="1"/>
  <c r="S8" i="1"/>
  <c r="T8" i="1"/>
  <c r="U8" i="1" s="1"/>
  <c r="S6" i="1"/>
  <c r="S25" i="1"/>
  <c r="O25" i="1"/>
  <c r="S24" i="1"/>
  <c r="O24" i="1"/>
  <c r="O20" i="1"/>
  <c r="S5" i="1"/>
  <c r="S9" i="1"/>
  <c r="S10" i="1"/>
  <c r="S11" i="1"/>
  <c r="S13" i="1"/>
  <c r="S15" i="1"/>
  <c r="S16" i="1"/>
  <c r="S18" i="1"/>
  <c r="O9" i="1"/>
  <c r="O10" i="1"/>
  <c r="U12" i="1"/>
  <c r="V12" i="1" s="1"/>
  <c r="O13" i="1"/>
  <c r="O15" i="1"/>
  <c r="T15" i="1" s="1"/>
  <c r="U15" i="1" s="1"/>
  <c r="T16" i="1"/>
  <c r="U16" i="1" s="1"/>
  <c r="O18" i="1"/>
  <c r="U7" i="1" l="1"/>
  <c r="V7" i="1" s="1"/>
  <c r="V16" i="1"/>
  <c r="T13" i="1"/>
  <c r="T24" i="1"/>
  <c r="T9" i="1"/>
  <c r="T18" i="1"/>
  <c r="U18" i="1" s="1"/>
  <c r="V14" i="1"/>
  <c r="V4" i="1"/>
  <c r="T20" i="1"/>
  <c r="U20" i="1" s="1"/>
  <c r="T25" i="1"/>
  <c r="U25" i="1" s="1"/>
  <c r="V15" i="1"/>
  <c r="T10" i="1"/>
  <c r="U10" i="1" s="1"/>
  <c r="T11" i="1"/>
  <c r="U11" i="1" s="1"/>
  <c r="V8" i="1"/>
  <c r="T5" i="1"/>
  <c r="U5" i="1" s="1"/>
  <c r="U24" i="1" l="1"/>
  <c r="V24" i="1" s="1"/>
  <c r="U13" i="1"/>
  <c r="V13" i="1" s="1"/>
  <c r="U9" i="1"/>
  <c r="V9" i="1" s="1"/>
  <c r="V10" i="1"/>
  <c r="V25" i="1"/>
  <c r="V20" i="1"/>
  <c r="V18" i="1"/>
  <c r="V11" i="1"/>
  <c r="V5" i="1"/>
  <c r="O6" i="1"/>
  <c r="T6" i="1" s="1"/>
  <c r="U6" i="1" s="1"/>
  <c r="V6" i="1" l="1"/>
  <c r="E31" i="1" l="1"/>
  <c r="O31" i="1" s="1"/>
  <c r="V31" i="1" s="1"/>
  <c r="E32" i="1" l="1"/>
  <c r="O32" i="1" s="1"/>
  <c r="V32" i="1" s="1"/>
</calcChain>
</file>

<file path=xl/sharedStrings.xml><?xml version="1.0" encoding="utf-8"?>
<sst xmlns="http://schemas.openxmlformats.org/spreadsheetml/2006/main" count="241" uniqueCount="110">
  <si>
    <t>Servidor</t>
  </si>
  <si>
    <t>Tipo de Vínculo</t>
  </si>
  <si>
    <t>Cargo/Função</t>
  </si>
  <si>
    <t>Data de Admissão</t>
  </si>
  <si>
    <t>Sálario/ Subsídio</t>
  </si>
  <si>
    <t>Quinquê-nios</t>
  </si>
  <si>
    <t>Gratificação de Quintos</t>
  </si>
  <si>
    <t>Adicional Tempo de Serviço</t>
  </si>
  <si>
    <t>Férias</t>
  </si>
  <si>
    <t>Adicional 1/3 de Férias</t>
  </si>
  <si>
    <t>Desconto Previd.</t>
  </si>
  <si>
    <t>Imp. Renda</t>
  </si>
  <si>
    <t>Outros Desc. Diversos</t>
  </si>
  <si>
    <t>Remunera-ção Líquida</t>
  </si>
  <si>
    <t>Efetivo</t>
  </si>
  <si>
    <t>Bruno Siqueira Andarade</t>
  </si>
  <si>
    <t>Agente Administrativo Analista</t>
  </si>
  <si>
    <t>01.07.2019</t>
  </si>
  <si>
    <t>Cássia Niquini S. Viana Chaves</t>
  </si>
  <si>
    <t>12.08.2019</t>
  </si>
  <si>
    <t>01.02.1995</t>
  </si>
  <si>
    <t>Claudiomiro Herneck Pires</t>
  </si>
  <si>
    <t>01.03.1999</t>
  </si>
  <si>
    <t>Edinei dos Santos</t>
  </si>
  <si>
    <t>Assistente Administrativo/
Assessor Legislativo</t>
  </si>
  <si>
    <t>15.12.2006</t>
  </si>
  <si>
    <t>Geone Assis de Andrade</t>
  </si>
  <si>
    <t>Assistente Administrativo de Libras</t>
  </si>
  <si>
    <t>Larissa Lima Fonseca</t>
  </si>
  <si>
    <t>Agente Administrativo de Controle Interno</t>
  </si>
  <si>
    <t>Lucas Diniz Silva</t>
  </si>
  <si>
    <t>Assistente Administrativo de Informática</t>
  </si>
  <si>
    <t>Maria Aparecida  Lima</t>
  </si>
  <si>
    <t>Agente Administrativo Bibliotecária</t>
  </si>
  <si>
    <t>26.08.2019</t>
  </si>
  <si>
    <t xml:space="preserve">Maria Juliana de Freitas Gomes </t>
  </si>
  <si>
    <t>Assistente AdministrativoI/
Chefe de Secretaria</t>
  </si>
  <si>
    <t>11.08.2008</t>
  </si>
  <si>
    <t>Mateus Dias Pires</t>
  </si>
  <si>
    <t>Agente Administrativo Especilidade Comunicação Social</t>
  </si>
  <si>
    <t>Paulo Gomes Coelho</t>
  </si>
  <si>
    <t>Rodrigo Magela Pereira</t>
  </si>
  <si>
    <t>Assistente Administrativo</t>
  </si>
  <si>
    <t>Adicional de Férias</t>
  </si>
  <si>
    <t>Função de Confiança</t>
  </si>
  <si>
    <t>Chefe da Divisão Administrativa</t>
  </si>
  <si>
    <t>Chefe da Divisão de Comunicação Social e Divulgação</t>
  </si>
  <si>
    <t>Vereadores</t>
  </si>
  <si>
    <t>Agente Político</t>
  </si>
  <si>
    <t>Vereador</t>
  </si>
  <si>
    <t>Quinq.  Aposentado-ria</t>
  </si>
  <si>
    <t>Remuneração  Liquida</t>
  </si>
  <si>
    <t>Efetivo (Inativo)</t>
  </si>
  <si>
    <t xml:space="preserve"> - Aposentada -</t>
  </si>
  <si>
    <t>Gratificação Cargo Comissão</t>
  </si>
  <si>
    <t xml:space="preserve">Vencimento Aposentado-ria </t>
  </si>
  <si>
    <t>Abono Pecuniário</t>
  </si>
  <si>
    <t>IDENTIFICAÇÃO</t>
  </si>
  <si>
    <t>PROVENTOS</t>
  </si>
  <si>
    <t>DESCONTOS</t>
  </si>
  <si>
    <t>Jairo de Sousa Ezequiel</t>
  </si>
  <si>
    <t>25.10.2021</t>
  </si>
  <si>
    <t>Kamila Monteiro Magalhães</t>
  </si>
  <si>
    <t>Emersanio Pinheiro de Carvalho</t>
  </si>
  <si>
    <t>01.01.2021</t>
  </si>
  <si>
    <t>José Gonçalves Osório Filho</t>
  </si>
  <si>
    <t>Suellenn Christina Nascimento Monteiro</t>
  </si>
  <si>
    <t>Maria do Perpétuo Socorro G. Soares</t>
  </si>
  <si>
    <t>Quintos Inc. Aposentadoria</t>
  </si>
  <si>
    <t xml:space="preserve"> Servidora Aposentada / Inativa</t>
  </si>
  <si>
    <t>Agente Administrativo Analista/Assessora Legislativa</t>
  </si>
  <si>
    <t>Wagner Luiz Tavares Gomides</t>
  </si>
  <si>
    <t>TOTAL</t>
  </si>
  <si>
    <t>Teto Remuneratório</t>
  </si>
  <si>
    <t>Total Proventos Considerados</t>
  </si>
  <si>
    <t>Deduções da base de cálculo do teto remuneratório: Art. 52, §1º, da Lei Complementar Municipal nº 1.522, de 20.06.1990  (1/3 de férias, abono pecuniário e 1/3 de abono pecuniário).</t>
  </si>
  <si>
    <t>Coordenador Geral da Escola do Legislativo</t>
  </si>
  <si>
    <t>Assessor Político Institucional</t>
  </si>
  <si>
    <t>Auxílio Saúde</t>
  </si>
  <si>
    <t>Leonardo de Araújo Silva</t>
  </si>
  <si>
    <t>Contrato Prazo Determinado</t>
  </si>
  <si>
    <t>Agente Administrativo Especialidade Engenharia</t>
  </si>
  <si>
    <t>Rachel Monteiro Marinho Barroso</t>
  </si>
  <si>
    <t>Agente Administrativo Especilidade Contabilidade</t>
  </si>
  <si>
    <t>Gilson Alves de Freitas</t>
  </si>
  <si>
    <t>Mariana Moreira dos Santos</t>
  </si>
  <si>
    <t>Outros</t>
  </si>
  <si>
    <t>RESUMO</t>
  </si>
  <si>
    <t>Agente Administrativo Analista/Chefe de Divisão de Contabilidade e Tecnologia.</t>
  </si>
  <si>
    <t>Claudio Antonio de Souza Coura</t>
  </si>
  <si>
    <r>
      <t xml:space="preserve">(*) Fixação do teto remuneratório: Art. 47 da Lei Complementar nº 4.156, de 18.12.2017, correspondendo a 80,0% dos subsídios do Prefeito Municipal (R$ 21.000,00 - </t>
    </r>
    <r>
      <rPr>
        <sz val="11"/>
        <rFont val="Calibri"/>
        <family val="2"/>
        <scheme val="minor"/>
      </rPr>
      <t>Lei Municipal nº 4.724, DE 25.09.2023</t>
    </r>
    <r>
      <rPr>
        <sz val="11"/>
        <color theme="1"/>
        <rFont val="Calibri"/>
        <family val="2"/>
        <scheme val="minor"/>
      </rPr>
      <t>).</t>
    </r>
  </si>
  <si>
    <t>Dedução Teto Remuneratório R$16.800,00 (*)</t>
  </si>
  <si>
    <t>Diego Alberto G. da Mata</t>
  </si>
  <si>
    <t>Gustavo Luiz Miranda Faria</t>
  </si>
  <si>
    <t>Valéria Cristina Alvarenga dos Santos</t>
  </si>
  <si>
    <t>Procuradora Jurídica</t>
  </si>
  <si>
    <t>02.01.2025</t>
  </si>
  <si>
    <t>Guilherme Belmiro do Couto</t>
  </si>
  <si>
    <t>Carlos Pinto da Paixão</t>
  </si>
  <si>
    <t>01.01.2025</t>
  </si>
  <si>
    <t>Fabiano Souza da Cruz</t>
  </si>
  <si>
    <t>Fernanda Feliz Bitencourt</t>
  </si>
  <si>
    <t>Gustavo Antônio Gomes</t>
  </si>
  <si>
    <t>José Rubens Tavares</t>
  </si>
  <si>
    <t>Márcio Alves Ferreira</t>
  </si>
  <si>
    <t>Thaffarel Jorge Pereira</t>
  </si>
  <si>
    <t>Wellington Sabino de Oliveira</t>
  </si>
  <si>
    <t>Competência: MARÇO/2025</t>
  </si>
  <si>
    <t>Laeticie Schiavo Martins Carvalho</t>
  </si>
  <si>
    <t>26.03.2025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</si>
</sst>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6"/>
      <color theme="1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37">
    <xf numFmtId="0" fontId="0" fillId="0" borderId="0" xfId="0"/>
    <xf numFmtId="49" fontId="4" fillId="0" borderId="0" xfId="2" applyNumberFormat="1" applyFont="1" applyAlignment="1">
      <alignment vertical="center" wrapText="1"/>
    </xf>
    <xf numFmtId="43" fontId="4" fillId="0" borderId="0" xfId="1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vertical="center" wrapText="1"/>
    </xf>
    <xf numFmtId="164" fontId="4" fillId="0" borderId="6" xfId="3" applyFont="1" applyBorder="1" applyAlignment="1">
      <alignment vertical="center" wrapText="1"/>
    </xf>
    <xf numFmtId="164" fontId="4" fillId="0" borderId="5" xfId="3" applyFont="1" applyBorder="1" applyAlignment="1">
      <alignment vertical="center" wrapText="1"/>
    </xf>
    <xf numFmtId="0" fontId="5" fillId="3" borderId="7" xfId="2" applyFont="1" applyFill="1" applyBorder="1" applyAlignment="1">
      <alignment vertical="center" wrapText="1"/>
    </xf>
    <xf numFmtId="0" fontId="4" fillId="0" borderId="6" xfId="2" applyFont="1" applyBorder="1" applyAlignment="1">
      <alignment horizontal="center" vertical="center" wrapText="1"/>
    </xf>
    <xf numFmtId="165" fontId="4" fillId="0" borderId="8" xfId="2" applyNumberFormat="1" applyFont="1" applyBorder="1" applyAlignment="1">
      <alignment vertical="center" wrapText="1"/>
    </xf>
    <xf numFmtId="43" fontId="4" fillId="0" borderId="6" xfId="1" applyFont="1" applyBorder="1" applyAlignment="1">
      <alignment vertical="center" wrapText="1"/>
    </xf>
    <xf numFmtId="0" fontId="5" fillId="3" borderId="9" xfId="2" applyFont="1" applyFill="1" applyBorder="1" applyAlignment="1">
      <alignment vertical="center" wrapText="1"/>
    </xf>
    <xf numFmtId="0" fontId="4" fillId="0" borderId="10" xfId="2" applyFont="1" applyBorder="1" applyAlignment="1">
      <alignment horizontal="center" vertical="center" wrapText="1"/>
    </xf>
    <xf numFmtId="164" fontId="4" fillId="0" borderId="10" xfId="3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2" fillId="0" borderId="0" xfId="2" applyAlignment="1">
      <alignment vertical="center" wrapText="1"/>
    </xf>
    <xf numFmtId="0" fontId="7" fillId="0" borderId="0" xfId="2" applyFont="1" applyAlignment="1">
      <alignment vertical="center" wrapText="1"/>
    </xf>
    <xf numFmtId="0" fontId="5" fillId="3" borderId="11" xfId="2" applyFont="1" applyFill="1" applyBorder="1" applyAlignment="1">
      <alignment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164" fontId="4" fillId="0" borderId="13" xfId="3" applyFont="1" applyBorder="1" applyAlignment="1">
      <alignment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64" fontId="4" fillId="0" borderId="2" xfId="3" applyFont="1" applyBorder="1" applyAlignment="1">
      <alignment horizontal="center" vertical="center" wrapText="1"/>
    </xf>
    <xf numFmtId="0" fontId="5" fillId="3" borderId="20" xfId="2" applyFont="1" applyFill="1" applyBorder="1" applyAlignment="1">
      <alignment vertical="center" wrapText="1"/>
    </xf>
    <xf numFmtId="0" fontId="4" fillId="0" borderId="19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164" fontId="4" fillId="0" borderId="21" xfId="3" applyFont="1" applyBorder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4" fillId="0" borderId="0" xfId="1" applyFont="1" applyFill="1" applyBorder="1" applyAlignment="1">
      <alignment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vertical="center" wrapText="1"/>
    </xf>
    <xf numFmtId="165" fontId="4" fillId="0" borderId="6" xfId="2" applyNumberFormat="1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164" fontId="4" fillId="0" borderId="28" xfId="3" applyFont="1" applyBorder="1" applyAlignment="1">
      <alignment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16" fontId="3" fillId="0" borderId="0" xfId="2" applyNumberFormat="1" applyFont="1" applyAlignment="1">
      <alignment horizontal="center" vertical="center" wrapText="1"/>
    </xf>
    <xf numFmtId="164" fontId="4" fillId="2" borderId="6" xfId="3" applyFont="1" applyFill="1" applyBorder="1" applyAlignment="1">
      <alignment vertical="center" wrapText="1"/>
    </xf>
    <xf numFmtId="164" fontId="4" fillId="2" borderId="28" xfId="3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5" fillId="2" borderId="24" xfId="0" applyFont="1" applyFill="1" applyBorder="1" applyAlignment="1">
      <alignment horizontal="center" vertical="center"/>
    </xf>
    <xf numFmtId="4" fontId="9" fillId="0" borderId="8" xfId="0" applyNumberFormat="1" applyFont="1" applyBorder="1"/>
    <xf numFmtId="4" fontId="9" fillId="0" borderId="34" xfId="0" applyNumberFormat="1" applyFont="1" applyBorder="1"/>
    <xf numFmtId="4" fontId="9" fillId="0" borderId="27" xfId="0" applyNumberFormat="1" applyFont="1" applyBorder="1"/>
    <xf numFmtId="164" fontId="4" fillId="2" borderId="10" xfId="3" applyFont="1" applyFill="1" applyBorder="1" applyAlignment="1">
      <alignment vertical="center" wrapText="1"/>
    </xf>
    <xf numFmtId="164" fontId="4" fillId="2" borderId="37" xfId="3" applyFont="1" applyFill="1" applyBorder="1" applyAlignment="1">
      <alignment vertical="center" wrapText="1"/>
    </xf>
    <xf numFmtId="164" fontId="4" fillId="0" borderId="37" xfId="3" applyFont="1" applyBorder="1" applyAlignment="1">
      <alignment vertical="center" wrapText="1"/>
    </xf>
    <xf numFmtId="165" fontId="4" fillId="0" borderId="34" xfId="2" applyNumberFormat="1" applyFont="1" applyBorder="1" applyAlignment="1">
      <alignment vertical="center" wrapText="1"/>
    </xf>
    <xf numFmtId="0" fontId="5" fillId="2" borderId="17" xfId="2" applyFont="1" applyFill="1" applyBorder="1" applyAlignment="1">
      <alignment horizontal="center" vertical="center" wrapText="1"/>
    </xf>
    <xf numFmtId="14" fontId="4" fillId="0" borderId="21" xfId="2" applyNumberFormat="1" applyFont="1" applyBorder="1" applyAlignment="1">
      <alignment horizontal="center" vertical="center" wrapText="1"/>
    </xf>
    <xf numFmtId="164" fontId="4" fillId="2" borderId="5" xfId="3" applyFont="1" applyFill="1" applyBorder="1" applyAlignment="1">
      <alignment vertical="center" wrapText="1"/>
    </xf>
    <xf numFmtId="164" fontId="4" fillId="2" borderId="38" xfId="3" applyFont="1" applyFill="1" applyBorder="1" applyAlignment="1">
      <alignment vertical="center" wrapText="1"/>
    </xf>
    <xf numFmtId="164" fontId="4" fillId="0" borderId="38" xfId="3" applyFont="1" applyBorder="1" applyAlignment="1">
      <alignment vertical="center" wrapText="1"/>
    </xf>
    <xf numFmtId="165" fontId="4" fillId="0" borderId="39" xfId="2" applyNumberFormat="1" applyFont="1" applyBorder="1" applyAlignment="1">
      <alignment vertical="center" wrapText="1"/>
    </xf>
    <xf numFmtId="14" fontId="4" fillId="0" borderId="6" xfId="2" applyNumberFormat="1" applyFont="1" applyBorder="1" applyAlignment="1">
      <alignment horizontal="center" vertical="center" wrapText="1"/>
    </xf>
    <xf numFmtId="14" fontId="4" fillId="0" borderId="23" xfId="2" applyNumberFormat="1" applyFont="1" applyBorder="1" applyAlignment="1">
      <alignment horizontal="center" vertical="center" wrapText="1"/>
    </xf>
    <xf numFmtId="164" fontId="4" fillId="0" borderId="6" xfId="3" applyFont="1" applyFill="1" applyBorder="1" applyAlignment="1">
      <alignment vertical="center" wrapText="1"/>
    </xf>
    <xf numFmtId="0" fontId="16" fillId="0" borderId="0" xfId="0" applyFont="1"/>
    <xf numFmtId="164" fontId="4" fillId="0" borderId="0" xfId="3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165" fontId="4" fillId="0" borderId="0" xfId="2" applyNumberFormat="1" applyFont="1" applyAlignment="1">
      <alignment vertical="center" wrapText="1"/>
    </xf>
    <xf numFmtId="0" fontId="5" fillId="3" borderId="22" xfId="2" applyFont="1" applyFill="1" applyBorder="1" applyAlignment="1">
      <alignment vertical="center" wrapText="1"/>
    </xf>
    <xf numFmtId="0" fontId="4" fillId="0" borderId="23" xfId="2" applyFont="1" applyBorder="1" applyAlignment="1">
      <alignment horizontal="center" vertical="center" wrapText="1"/>
    </xf>
    <xf numFmtId="164" fontId="4" fillId="0" borderId="0" xfId="3" applyFont="1" applyFill="1" applyBorder="1" applyAlignment="1">
      <alignment vertical="center" wrapText="1"/>
    </xf>
    <xf numFmtId="14" fontId="4" fillId="0" borderId="0" xfId="2" applyNumberFormat="1" applyFont="1" applyAlignment="1">
      <alignment horizontal="center" vertical="center" wrapText="1"/>
    </xf>
    <xf numFmtId="164" fontId="4" fillId="0" borderId="0" xfId="3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 wrapText="1"/>
    </xf>
    <xf numFmtId="4" fontId="4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164" fontId="4" fillId="0" borderId="6" xfId="3" applyFont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164" fontId="5" fillId="2" borderId="18" xfId="3" applyFont="1" applyFill="1" applyBorder="1" applyAlignment="1">
      <alignment horizontal="center" vertical="center" wrapText="1"/>
    </xf>
    <xf numFmtId="164" fontId="4" fillId="0" borderId="5" xfId="3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164" fontId="5" fillId="2" borderId="2" xfId="3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4" fontId="4" fillId="2" borderId="21" xfId="3" applyFont="1" applyFill="1" applyBorder="1" applyAlignment="1">
      <alignment vertical="center" wrapText="1"/>
    </xf>
    <xf numFmtId="164" fontId="4" fillId="2" borderId="1" xfId="3" applyFont="1" applyFill="1" applyBorder="1" applyAlignment="1">
      <alignment vertical="center" wrapText="1"/>
    </xf>
    <xf numFmtId="164" fontId="4" fillId="0" borderId="17" xfId="2" applyNumberFormat="1" applyFont="1" applyBorder="1" applyAlignment="1">
      <alignment horizontal="center" vertical="center" wrapText="1"/>
    </xf>
    <xf numFmtId="2" fontId="4" fillId="0" borderId="2" xfId="2" applyNumberFormat="1" applyFont="1" applyBorder="1" applyAlignment="1">
      <alignment horizontal="center" vertical="center" wrapText="1"/>
    </xf>
    <xf numFmtId="165" fontId="0" fillId="0" borderId="0" xfId="0" applyNumberFormat="1"/>
    <xf numFmtId="43" fontId="0" fillId="0" borderId="0" xfId="0" applyNumberFormat="1"/>
    <xf numFmtId="4" fontId="0" fillId="0" borderId="0" xfId="0" applyNumberFormat="1"/>
    <xf numFmtId="4" fontId="4" fillId="0" borderId="17" xfId="2" applyNumberFormat="1" applyFont="1" applyBorder="1" applyAlignment="1">
      <alignment horizontal="center" vertical="center" wrapText="1"/>
    </xf>
    <xf numFmtId="164" fontId="4" fillId="0" borderId="0" xfId="3" applyFont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31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8" fillId="4" borderId="14" xfId="2" applyFont="1" applyFill="1" applyBorder="1" applyAlignment="1">
      <alignment horizontal="center" vertical="center" wrapText="1"/>
    </xf>
    <xf numFmtId="0" fontId="8" fillId="4" borderId="15" xfId="2" applyFont="1" applyFill="1" applyBorder="1" applyAlignment="1">
      <alignment horizontal="center" vertical="center" wrapText="1"/>
    </xf>
    <xf numFmtId="0" fontId="8" fillId="4" borderId="16" xfId="2" applyFont="1" applyFill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43" fontId="4" fillId="0" borderId="17" xfId="1" applyFont="1" applyBorder="1" applyAlignment="1">
      <alignment horizontal="center" vertical="center" wrapText="1"/>
    </xf>
    <xf numFmtId="43" fontId="4" fillId="0" borderId="15" xfId="1" applyFont="1" applyBorder="1" applyAlignment="1">
      <alignment horizontal="center" vertical="center" wrapText="1"/>
    </xf>
    <xf numFmtId="43" fontId="4" fillId="0" borderId="16" xfId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5" fillId="5" borderId="18" xfId="2" applyFont="1" applyFill="1" applyBorder="1" applyAlignment="1">
      <alignment horizontal="center" vertical="center" wrapText="1"/>
    </xf>
    <xf numFmtId="43" fontId="4" fillId="0" borderId="17" xfId="1" applyFont="1" applyBorder="1" applyAlignment="1">
      <alignment vertical="center" wrapText="1"/>
    </xf>
    <xf numFmtId="43" fontId="4" fillId="0" borderId="15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0" fontId="5" fillId="3" borderId="25" xfId="2" applyFont="1" applyFill="1" applyBorder="1" applyAlignment="1">
      <alignment horizontal="center" vertical="center" wrapText="1"/>
    </xf>
    <xf numFmtId="0" fontId="5" fillId="3" borderId="2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3" borderId="35" xfId="2" applyFont="1" applyFill="1" applyBorder="1" applyAlignment="1">
      <alignment horizontal="center" vertical="center" wrapText="1"/>
    </xf>
    <xf numFmtId="0" fontId="5" fillId="3" borderId="36" xfId="2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Separador de milhares 2" xfId="3" xr:uid="{00000000-0005-0000-0000-000002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8"/>
  <sheetViews>
    <sheetView tabSelected="1" zoomScale="140" zoomScaleNormal="140" workbookViewId="0">
      <pane ySplit="3" topLeftCell="A32" activePane="bottomLeft" state="frozen"/>
      <selection pane="bottomLeft" activeCell="V42" sqref="V42"/>
    </sheetView>
  </sheetViews>
  <sheetFormatPr defaultRowHeight="15" x14ac:dyDescent="0.25"/>
  <cols>
    <col min="1" max="1" width="12.42578125" customWidth="1"/>
    <col min="2" max="2" width="8.85546875" customWidth="1"/>
    <col min="3" max="3" width="9.28515625" customWidth="1"/>
    <col min="4" max="4" width="8.5703125" customWidth="1"/>
    <col min="5" max="5" width="6.140625" customWidth="1"/>
    <col min="6" max="6" width="8.28515625" customWidth="1"/>
    <col min="7" max="7" width="6" customWidth="1"/>
    <col min="8" max="8" width="7" customWidth="1"/>
    <col min="9" max="9" width="7.42578125" customWidth="1"/>
    <col min="10" max="10" width="7.7109375" customWidth="1"/>
    <col min="11" max="11" width="8.42578125" customWidth="1"/>
    <col min="12" max="12" width="7.5703125" customWidth="1"/>
    <col min="14" max="14" width="6.42578125" customWidth="1"/>
    <col min="15" max="15" width="6.7109375" customWidth="1"/>
    <col min="16" max="16" width="6.85546875" customWidth="1"/>
    <col min="17" max="17" width="7.5703125" customWidth="1"/>
    <col min="18" max="19" width="7.7109375" customWidth="1"/>
    <col min="20" max="20" width="9.140625" customWidth="1"/>
    <col min="21" max="21" width="9.85546875" customWidth="1"/>
    <col min="22" max="22" width="7.85546875" customWidth="1"/>
    <col min="26" max="26" width="11" bestFit="1" customWidth="1"/>
    <col min="27" max="27" width="4.85546875" bestFit="1" customWidth="1"/>
  </cols>
  <sheetData>
    <row r="1" spans="1:22" ht="15.75" thickBot="1" x14ac:dyDescent="0.3">
      <c r="A1" s="117" t="s">
        <v>107</v>
      </c>
      <c r="B1" s="117"/>
      <c r="C1" s="117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.75" customHeight="1" x14ac:dyDescent="0.25">
      <c r="A2" s="118" t="s">
        <v>57</v>
      </c>
      <c r="B2" s="119"/>
      <c r="C2" s="119"/>
      <c r="D2" s="119"/>
      <c r="E2" s="119" t="s">
        <v>58</v>
      </c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04" t="s">
        <v>59</v>
      </c>
      <c r="Q2" s="105"/>
      <c r="R2" s="105"/>
      <c r="S2" s="106"/>
      <c r="T2" s="104" t="s">
        <v>73</v>
      </c>
      <c r="U2" s="107"/>
      <c r="V2" s="102" t="s">
        <v>13</v>
      </c>
    </row>
    <row r="3" spans="1:22" ht="50.25" thickBot="1" x14ac:dyDescent="0.3">
      <c r="A3" s="39" t="s">
        <v>0</v>
      </c>
      <c r="B3" s="40" t="s">
        <v>1</v>
      </c>
      <c r="C3" s="40" t="s">
        <v>2</v>
      </c>
      <c r="D3" s="40" t="s">
        <v>3</v>
      </c>
      <c r="E3" s="40" t="s">
        <v>4</v>
      </c>
      <c r="F3" s="40" t="s">
        <v>54</v>
      </c>
      <c r="G3" s="40" t="s">
        <v>5</v>
      </c>
      <c r="H3" s="40" t="s">
        <v>6</v>
      </c>
      <c r="I3" s="40" t="s">
        <v>7</v>
      </c>
      <c r="J3" s="40" t="s">
        <v>8</v>
      </c>
      <c r="K3" s="40" t="s">
        <v>9</v>
      </c>
      <c r="L3" s="40" t="s">
        <v>56</v>
      </c>
      <c r="M3" s="40" t="s">
        <v>78</v>
      </c>
      <c r="N3" s="40" t="s">
        <v>86</v>
      </c>
      <c r="O3" s="40" t="s">
        <v>72</v>
      </c>
      <c r="P3" s="40" t="s">
        <v>10</v>
      </c>
      <c r="Q3" s="40" t="s">
        <v>11</v>
      </c>
      <c r="R3" s="40" t="s">
        <v>12</v>
      </c>
      <c r="S3" s="50" t="s">
        <v>72</v>
      </c>
      <c r="T3" s="50" t="s">
        <v>74</v>
      </c>
      <c r="U3" s="47" t="s">
        <v>91</v>
      </c>
      <c r="V3" s="103"/>
    </row>
    <row r="4" spans="1:22" ht="24.75" x14ac:dyDescent="0.25">
      <c r="A4" s="10" t="s">
        <v>15</v>
      </c>
      <c r="B4" s="11" t="s">
        <v>14</v>
      </c>
      <c r="C4" s="11" t="s">
        <v>16</v>
      </c>
      <c r="D4" s="11" t="s">
        <v>17</v>
      </c>
      <c r="E4" s="8">
        <v>6383.02</v>
      </c>
      <c r="F4" s="8"/>
      <c r="G4" s="8"/>
      <c r="H4" s="8"/>
      <c r="I4" s="8"/>
      <c r="J4" s="8">
        <v>0</v>
      </c>
      <c r="K4" s="8">
        <v>0</v>
      </c>
      <c r="L4" s="8">
        <v>0</v>
      </c>
      <c r="M4" s="8">
        <v>300</v>
      </c>
      <c r="N4" s="8"/>
      <c r="O4" s="52">
        <f>SUM(E4:N4)</f>
        <v>6683.02</v>
      </c>
      <c r="P4" s="8">
        <v>703.2</v>
      </c>
      <c r="Q4" s="8">
        <v>665.95</v>
      </c>
      <c r="R4" s="8">
        <f>584.2+111.23</f>
        <v>695.43000000000006</v>
      </c>
      <c r="S4" s="53">
        <f>SUM(P4:R4)</f>
        <v>2064.58</v>
      </c>
      <c r="T4" s="46">
        <f>O4-K4-L4</f>
        <v>6683.02</v>
      </c>
      <c r="U4" s="46">
        <f>IF(T4&gt;16800,T4-16800,0)</f>
        <v>0</v>
      </c>
      <c r="V4" s="12">
        <f>O4-S4-U4</f>
        <v>4618.4400000000005</v>
      </c>
    </row>
    <row r="5" spans="1:22" ht="33" x14ac:dyDescent="0.25">
      <c r="A5" s="10" t="s">
        <v>18</v>
      </c>
      <c r="B5" s="11" t="s">
        <v>14</v>
      </c>
      <c r="C5" s="11" t="s">
        <v>70</v>
      </c>
      <c r="D5" s="11" t="s">
        <v>19</v>
      </c>
      <c r="E5" s="8">
        <v>10887.76</v>
      </c>
      <c r="F5" s="8"/>
      <c r="G5" s="8">
        <v>544.39</v>
      </c>
      <c r="H5" s="8"/>
      <c r="I5" s="8"/>
      <c r="J5" s="8">
        <v>0</v>
      </c>
      <c r="K5" s="8">
        <v>0</v>
      </c>
      <c r="L5" s="8">
        <v>0</v>
      </c>
      <c r="M5" s="8">
        <v>480</v>
      </c>
      <c r="N5" s="8"/>
      <c r="O5" s="52">
        <f t="shared" ref="O5:O8" si="0">SUM(E5:N5)</f>
        <v>11912.15</v>
      </c>
      <c r="P5" s="8">
        <v>951.62</v>
      </c>
      <c r="Q5" s="8">
        <v>1986.15</v>
      </c>
      <c r="R5" s="8">
        <v>0</v>
      </c>
      <c r="S5" s="53">
        <f t="shared" ref="S5:S24" si="1">SUM(P5:R5)</f>
        <v>2937.77</v>
      </c>
      <c r="T5" s="46">
        <f t="shared" ref="T5:T24" si="2">O5-K5-L5</f>
        <v>11912.15</v>
      </c>
      <c r="U5" s="46">
        <f t="shared" ref="U5:U18" si="3">IF(T5&gt;16800,T5-16800,0)</f>
        <v>0</v>
      </c>
      <c r="V5" s="12">
        <f>O5-S5-U5</f>
        <v>8974.3799999999992</v>
      </c>
    </row>
    <row r="6" spans="1:22" ht="24.75" x14ac:dyDescent="0.25">
      <c r="A6" s="10" t="s">
        <v>89</v>
      </c>
      <c r="B6" s="11" t="s">
        <v>14</v>
      </c>
      <c r="C6" s="11" t="s">
        <v>16</v>
      </c>
      <c r="D6" s="11" t="s">
        <v>20</v>
      </c>
      <c r="E6" s="8">
        <v>7496.89</v>
      </c>
      <c r="F6" s="8"/>
      <c r="G6" s="13">
        <f>1874.22+824.66</f>
        <v>2698.88</v>
      </c>
      <c r="H6" s="13">
        <v>2205.16</v>
      </c>
      <c r="I6" s="13"/>
      <c r="J6" s="13">
        <v>0</v>
      </c>
      <c r="K6" s="13">
        <v>0</v>
      </c>
      <c r="L6" s="13">
        <v>0</v>
      </c>
      <c r="M6" s="13">
        <v>300</v>
      </c>
      <c r="N6" s="13"/>
      <c r="O6" s="52">
        <f t="shared" si="0"/>
        <v>12700.93</v>
      </c>
      <c r="P6" s="13">
        <v>951.62</v>
      </c>
      <c r="Q6" s="13">
        <v>2252.56</v>
      </c>
      <c r="R6" s="13">
        <v>0</v>
      </c>
      <c r="S6" s="53">
        <f>SUM(P6:R6)</f>
        <v>3204.18</v>
      </c>
      <c r="T6" s="46">
        <f>O6-K6-L6</f>
        <v>12700.93</v>
      </c>
      <c r="U6" s="46">
        <f>IF(T6&gt;16800,T6-16800,0)</f>
        <v>0</v>
      </c>
      <c r="V6" s="12">
        <f t="shared" ref="V6:V8" si="4">O6-S6-U6</f>
        <v>9496.75</v>
      </c>
    </row>
    <row r="7" spans="1:22" ht="49.5" x14ac:dyDescent="0.25">
      <c r="A7" s="10" t="s">
        <v>21</v>
      </c>
      <c r="B7" s="11" t="s">
        <v>14</v>
      </c>
      <c r="C7" s="11" t="s">
        <v>88</v>
      </c>
      <c r="D7" s="11" t="s">
        <v>22</v>
      </c>
      <c r="E7" s="8">
        <v>10887.76</v>
      </c>
      <c r="F7" s="8"/>
      <c r="G7" s="8">
        <v>2721.94</v>
      </c>
      <c r="H7" s="8"/>
      <c r="I7" s="8"/>
      <c r="J7" s="8">
        <v>0</v>
      </c>
      <c r="K7" s="8">
        <v>0</v>
      </c>
      <c r="L7" s="8">
        <v>0</v>
      </c>
      <c r="M7" s="8">
        <v>660</v>
      </c>
      <c r="N7" s="8"/>
      <c r="O7" s="52">
        <f t="shared" si="0"/>
        <v>14269.7</v>
      </c>
      <c r="P7" s="8">
        <v>951.62</v>
      </c>
      <c r="Q7" s="8">
        <v>1753.94</v>
      </c>
      <c r="R7" s="8">
        <f>2644.07+3021.93</f>
        <v>5666</v>
      </c>
      <c r="S7" s="53">
        <f>SUM(P7:R7)</f>
        <v>8371.56</v>
      </c>
      <c r="T7" s="46">
        <f>O7-K7-L7</f>
        <v>14269.7</v>
      </c>
      <c r="U7" s="46">
        <f t="shared" si="3"/>
        <v>0</v>
      </c>
      <c r="V7" s="12">
        <f>O7-S7-U7</f>
        <v>5898.1400000000012</v>
      </c>
    </row>
    <row r="8" spans="1:22" ht="33" x14ac:dyDescent="0.25">
      <c r="A8" s="10" t="s">
        <v>23</v>
      </c>
      <c r="B8" s="11" t="s">
        <v>14</v>
      </c>
      <c r="C8" s="11" t="s">
        <v>24</v>
      </c>
      <c r="D8" s="11" t="s">
        <v>25</v>
      </c>
      <c r="E8" s="8">
        <v>10887.76</v>
      </c>
      <c r="F8" s="8"/>
      <c r="G8" s="8">
        <f>2721.94+254.76</f>
        <v>2976.7</v>
      </c>
      <c r="H8" s="8"/>
      <c r="I8" s="8"/>
      <c r="J8" s="8">
        <v>0</v>
      </c>
      <c r="K8" s="8">
        <v>0</v>
      </c>
      <c r="L8" s="8">
        <v>0</v>
      </c>
      <c r="M8" s="8">
        <v>660</v>
      </c>
      <c r="N8" s="8"/>
      <c r="O8" s="52">
        <f t="shared" si="0"/>
        <v>14524.46</v>
      </c>
      <c r="P8" s="8">
        <v>951.62</v>
      </c>
      <c r="Q8" s="8">
        <v>2655.03</v>
      </c>
      <c r="R8" s="8">
        <v>3200.05</v>
      </c>
      <c r="S8" s="53">
        <f>SUM(P8:R8)</f>
        <v>6806.7000000000007</v>
      </c>
      <c r="T8" s="46">
        <f>O8-K8-L8</f>
        <v>14524.46</v>
      </c>
      <c r="U8" s="46">
        <f t="shared" si="3"/>
        <v>0</v>
      </c>
      <c r="V8" s="12">
        <f t="shared" si="4"/>
        <v>7717.7599999999984</v>
      </c>
    </row>
    <row r="9" spans="1:22" ht="24.75" x14ac:dyDescent="0.25">
      <c r="A9" s="10" t="s">
        <v>26</v>
      </c>
      <c r="B9" s="11" t="s">
        <v>14</v>
      </c>
      <c r="C9" s="11" t="s">
        <v>27</v>
      </c>
      <c r="D9" s="11" t="s">
        <v>17</v>
      </c>
      <c r="E9" s="8">
        <v>5104.95</v>
      </c>
      <c r="F9" s="8"/>
      <c r="G9" s="8"/>
      <c r="H9" s="8"/>
      <c r="I9" s="8"/>
      <c r="J9" s="8">
        <v>0</v>
      </c>
      <c r="K9" s="8">
        <v>0</v>
      </c>
      <c r="L9" s="8"/>
      <c r="M9" s="8">
        <v>300</v>
      </c>
      <c r="N9" s="8"/>
      <c r="O9" s="52">
        <f t="shared" ref="O9:O25" si="5">SUM(E9:N9)</f>
        <v>5404.95</v>
      </c>
      <c r="P9" s="8">
        <v>524.27</v>
      </c>
      <c r="Q9" s="8">
        <v>358.76</v>
      </c>
      <c r="R9" s="8">
        <v>0</v>
      </c>
      <c r="S9" s="53">
        <f t="shared" si="1"/>
        <v>883.03</v>
      </c>
      <c r="T9" s="46">
        <f t="shared" si="2"/>
        <v>5404.95</v>
      </c>
      <c r="U9" s="46">
        <f t="shared" si="3"/>
        <v>0</v>
      </c>
      <c r="V9" s="12">
        <f>O9-S9-U9</f>
        <v>4521.92</v>
      </c>
    </row>
    <row r="10" spans="1:22" ht="24.75" x14ac:dyDescent="0.25">
      <c r="A10" s="10" t="s">
        <v>60</v>
      </c>
      <c r="B10" s="11" t="s">
        <v>14</v>
      </c>
      <c r="C10" s="11" t="s">
        <v>16</v>
      </c>
      <c r="D10" s="11" t="s">
        <v>61</v>
      </c>
      <c r="E10" s="8">
        <v>6243.81</v>
      </c>
      <c r="F10" s="8"/>
      <c r="G10" s="8"/>
      <c r="H10" s="8"/>
      <c r="I10" s="8"/>
      <c r="J10" s="8">
        <v>0</v>
      </c>
      <c r="K10" s="8">
        <v>0</v>
      </c>
      <c r="L10" s="8">
        <v>0</v>
      </c>
      <c r="M10" s="8">
        <v>480</v>
      </c>
      <c r="N10" s="8">
        <v>214.45</v>
      </c>
      <c r="O10" s="52">
        <f t="shared" si="5"/>
        <v>6938.26</v>
      </c>
      <c r="P10" s="8">
        <v>683.71</v>
      </c>
      <c r="Q10" s="8">
        <v>633.03</v>
      </c>
      <c r="R10" s="8">
        <v>0</v>
      </c>
      <c r="S10" s="53">
        <f t="shared" si="1"/>
        <v>1316.74</v>
      </c>
      <c r="T10" s="46">
        <f t="shared" si="2"/>
        <v>6938.26</v>
      </c>
      <c r="U10" s="46">
        <f t="shared" si="3"/>
        <v>0</v>
      </c>
      <c r="V10" s="12">
        <f t="shared" ref="V10:V18" si="6">O10-S10-U10</f>
        <v>5621.52</v>
      </c>
    </row>
    <row r="11" spans="1:22" ht="33" x14ac:dyDescent="0.25">
      <c r="A11" s="10" t="s">
        <v>28</v>
      </c>
      <c r="B11" s="11" t="s">
        <v>14</v>
      </c>
      <c r="C11" s="11" t="s">
        <v>29</v>
      </c>
      <c r="D11" s="11" t="s">
        <v>17</v>
      </c>
      <c r="E11" s="71">
        <v>8471.4500000000007</v>
      </c>
      <c r="F11" s="8"/>
      <c r="G11" s="8"/>
      <c r="H11" s="8"/>
      <c r="I11" s="8"/>
      <c r="J11" s="71">
        <v>0</v>
      </c>
      <c r="K11" s="71">
        <v>0</v>
      </c>
      <c r="L11" s="71">
        <v>0</v>
      </c>
      <c r="M11" s="8">
        <v>300</v>
      </c>
      <c r="N11" s="8"/>
      <c r="O11" s="52">
        <f>SUM(E11:N11)</f>
        <v>8771.4500000000007</v>
      </c>
      <c r="P11" s="71">
        <v>951.62</v>
      </c>
      <c r="Q11" s="71">
        <v>1171.95</v>
      </c>
      <c r="R11" s="8"/>
      <c r="S11" s="53">
        <f t="shared" si="1"/>
        <v>2123.5700000000002</v>
      </c>
      <c r="T11" s="46">
        <f t="shared" si="2"/>
        <v>8771.4500000000007</v>
      </c>
      <c r="U11" s="46">
        <f t="shared" si="3"/>
        <v>0</v>
      </c>
      <c r="V11" s="12">
        <f>O11-S11-U11</f>
        <v>6647.880000000001</v>
      </c>
    </row>
    <row r="12" spans="1:22" ht="24.75" x14ac:dyDescent="0.25">
      <c r="A12" s="10" t="s">
        <v>30</v>
      </c>
      <c r="B12" s="11" t="s">
        <v>14</v>
      </c>
      <c r="C12" s="11" t="s">
        <v>31</v>
      </c>
      <c r="D12" s="11" t="s">
        <v>17</v>
      </c>
      <c r="E12" s="8">
        <v>5169.22</v>
      </c>
      <c r="F12" s="8"/>
      <c r="G12" s="8"/>
      <c r="H12" s="8"/>
      <c r="I12" s="8"/>
      <c r="J12" s="8">
        <v>0</v>
      </c>
      <c r="K12" s="8">
        <v>0</v>
      </c>
      <c r="L12" s="8">
        <v>0</v>
      </c>
      <c r="M12" s="8">
        <v>840</v>
      </c>
      <c r="N12" s="8"/>
      <c r="O12" s="52">
        <f>SUM(E12:N12)</f>
        <v>6009.22</v>
      </c>
      <c r="P12" s="8">
        <v>533.27</v>
      </c>
      <c r="Q12" s="8">
        <v>337.66</v>
      </c>
      <c r="R12" s="8">
        <v>121.93</v>
      </c>
      <c r="S12" s="53">
        <f>SUM(P12:R12)</f>
        <v>992.86000000000013</v>
      </c>
      <c r="T12" s="46">
        <f>O12-K12-L12</f>
        <v>6009.22</v>
      </c>
      <c r="U12" s="46">
        <f t="shared" si="3"/>
        <v>0</v>
      </c>
      <c r="V12" s="12">
        <f>O12-S12-U12</f>
        <v>5016.3600000000006</v>
      </c>
    </row>
    <row r="13" spans="1:22" ht="24.75" x14ac:dyDescent="0.25">
      <c r="A13" s="10" t="s">
        <v>32</v>
      </c>
      <c r="B13" s="11" t="s">
        <v>14</v>
      </c>
      <c r="C13" s="11" t="s">
        <v>33</v>
      </c>
      <c r="D13" s="11" t="s">
        <v>34</v>
      </c>
      <c r="E13" s="8">
        <v>6661.51</v>
      </c>
      <c r="F13" s="8"/>
      <c r="G13" s="8"/>
      <c r="H13" s="8"/>
      <c r="I13" s="8"/>
      <c r="J13" s="8">
        <v>0</v>
      </c>
      <c r="K13" s="8">
        <v>0</v>
      </c>
      <c r="L13" s="8">
        <v>0</v>
      </c>
      <c r="M13" s="8">
        <v>660</v>
      </c>
      <c r="N13" s="8"/>
      <c r="O13" s="52">
        <f t="shared" si="5"/>
        <v>7321.51</v>
      </c>
      <c r="P13" s="8">
        <v>742.19</v>
      </c>
      <c r="Q13" s="8">
        <v>731.81</v>
      </c>
      <c r="R13" s="8">
        <v>0</v>
      </c>
      <c r="S13" s="53">
        <f t="shared" si="1"/>
        <v>1474</v>
      </c>
      <c r="T13" s="46">
        <f t="shared" si="2"/>
        <v>7321.51</v>
      </c>
      <c r="U13" s="46">
        <f t="shared" si="3"/>
        <v>0</v>
      </c>
      <c r="V13" s="12">
        <f>O13-S13-U13</f>
        <v>5847.51</v>
      </c>
    </row>
    <row r="14" spans="1:22" ht="33" x14ac:dyDescent="0.25">
      <c r="A14" s="10" t="s">
        <v>35</v>
      </c>
      <c r="B14" s="11" t="s">
        <v>14</v>
      </c>
      <c r="C14" s="11" t="s">
        <v>36</v>
      </c>
      <c r="D14" s="11" t="s">
        <v>37</v>
      </c>
      <c r="E14" s="71">
        <v>10887.76</v>
      </c>
      <c r="F14" s="71"/>
      <c r="G14" s="71">
        <v>2177.5500000000002</v>
      </c>
      <c r="H14" s="8"/>
      <c r="I14" s="8"/>
      <c r="J14" s="71">
        <v>0</v>
      </c>
      <c r="K14" s="71">
        <v>0</v>
      </c>
      <c r="L14" s="71">
        <v>0</v>
      </c>
      <c r="M14" s="8">
        <v>300</v>
      </c>
      <c r="N14" s="8"/>
      <c r="O14" s="52">
        <f>SUM(E14:N14)</f>
        <v>13365.310000000001</v>
      </c>
      <c r="P14" s="71">
        <v>951.62</v>
      </c>
      <c r="Q14" s="71">
        <v>2435.2600000000002</v>
      </c>
      <c r="R14" s="8">
        <v>0</v>
      </c>
      <c r="S14" s="53">
        <f>SUM(P14:R14)</f>
        <v>3386.88</v>
      </c>
      <c r="T14" s="46">
        <f>O14-K14-L14</f>
        <v>13365.310000000001</v>
      </c>
      <c r="U14" s="46">
        <f t="shared" si="3"/>
        <v>0</v>
      </c>
      <c r="V14" s="12">
        <f>O14-S14-U14</f>
        <v>9978.43</v>
      </c>
    </row>
    <row r="15" spans="1:22" ht="41.25" x14ac:dyDescent="0.25">
      <c r="A15" s="10" t="s">
        <v>38</v>
      </c>
      <c r="B15" s="11" t="s">
        <v>14</v>
      </c>
      <c r="C15" s="11" t="s">
        <v>39</v>
      </c>
      <c r="D15" s="11" t="s">
        <v>17</v>
      </c>
      <c r="E15" s="8">
        <v>6383.02</v>
      </c>
      <c r="F15" s="8"/>
      <c r="G15" s="8"/>
      <c r="H15" s="8"/>
      <c r="I15" s="8"/>
      <c r="J15" s="8">
        <v>0</v>
      </c>
      <c r="K15" s="8">
        <v>0</v>
      </c>
      <c r="L15" s="8">
        <v>0</v>
      </c>
      <c r="M15" s="8">
        <v>300</v>
      </c>
      <c r="N15" s="8"/>
      <c r="O15" s="52">
        <f t="shared" si="5"/>
        <v>6683.02</v>
      </c>
      <c r="P15" s="8">
        <v>703.2</v>
      </c>
      <c r="Q15" s="8">
        <v>665.95</v>
      </c>
      <c r="R15" s="8"/>
      <c r="S15" s="53">
        <f t="shared" si="1"/>
        <v>1369.15</v>
      </c>
      <c r="T15" s="46">
        <f t="shared" si="2"/>
        <v>6683.02</v>
      </c>
      <c r="U15" s="46">
        <f t="shared" si="3"/>
        <v>0</v>
      </c>
      <c r="V15" s="12">
        <f t="shared" si="6"/>
        <v>5313.8700000000008</v>
      </c>
    </row>
    <row r="16" spans="1:22" ht="24.75" x14ac:dyDescent="0.25">
      <c r="A16" s="10" t="s">
        <v>40</v>
      </c>
      <c r="B16" s="11" t="s">
        <v>14</v>
      </c>
      <c r="C16" s="11" t="s">
        <v>16</v>
      </c>
      <c r="D16" s="11" t="s">
        <v>17</v>
      </c>
      <c r="E16" s="8">
        <v>6661.51</v>
      </c>
      <c r="F16" s="8"/>
      <c r="G16" s="8">
        <v>999.23</v>
      </c>
      <c r="H16" s="8"/>
      <c r="I16" s="8"/>
      <c r="J16" s="8">
        <v>0</v>
      </c>
      <c r="K16" s="8">
        <v>0</v>
      </c>
      <c r="L16" s="8">
        <v>0</v>
      </c>
      <c r="M16" s="8">
        <v>660</v>
      </c>
      <c r="N16" s="8"/>
      <c r="O16" s="52">
        <f t="shared" si="5"/>
        <v>8320.74</v>
      </c>
      <c r="P16" s="8">
        <v>882.08</v>
      </c>
      <c r="Q16" s="8">
        <v>968.13</v>
      </c>
      <c r="R16" s="8"/>
      <c r="S16" s="53">
        <f t="shared" si="1"/>
        <v>1850.21</v>
      </c>
      <c r="T16" s="46">
        <f t="shared" si="2"/>
        <v>8320.74</v>
      </c>
      <c r="U16" s="46">
        <f t="shared" si="3"/>
        <v>0</v>
      </c>
      <c r="V16" s="12">
        <f>O16-S16-U16</f>
        <v>6470.53</v>
      </c>
    </row>
    <row r="17" spans="1:22" ht="41.25" x14ac:dyDescent="0.25">
      <c r="A17" s="10" t="s">
        <v>82</v>
      </c>
      <c r="B17" s="11" t="s">
        <v>14</v>
      </c>
      <c r="C17" s="11" t="s">
        <v>39</v>
      </c>
      <c r="D17" s="69">
        <v>45078</v>
      </c>
      <c r="E17" s="8">
        <v>5965.36</v>
      </c>
      <c r="F17" s="8"/>
      <c r="G17" s="8"/>
      <c r="H17" s="8"/>
      <c r="I17" s="8"/>
      <c r="J17" s="8">
        <v>0</v>
      </c>
      <c r="K17" s="8">
        <v>0</v>
      </c>
      <c r="L17" s="8">
        <v>0</v>
      </c>
      <c r="M17" s="8">
        <v>300</v>
      </c>
      <c r="N17" s="8">
        <v>203.95</v>
      </c>
      <c r="O17" s="52">
        <f t="shared" si="5"/>
        <v>6469.3099999999995</v>
      </c>
      <c r="P17" s="8">
        <v>644.73</v>
      </c>
      <c r="Q17" s="8">
        <v>567.16999999999996</v>
      </c>
      <c r="R17" s="8"/>
      <c r="S17" s="53">
        <f t="shared" si="1"/>
        <v>1211.9000000000001</v>
      </c>
      <c r="T17" s="46">
        <f t="shared" si="2"/>
        <v>6469.3099999999995</v>
      </c>
      <c r="U17" s="46">
        <f t="shared" si="3"/>
        <v>0</v>
      </c>
      <c r="V17" s="12">
        <f t="shared" si="6"/>
        <v>5257.41</v>
      </c>
    </row>
    <row r="18" spans="1:22" ht="17.25" thickBot="1" x14ac:dyDescent="0.3">
      <c r="A18" s="14" t="s">
        <v>41</v>
      </c>
      <c r="B18" s="15" t="s">
        <v>14</v>
      </c>
      <c r="C18" s="15" t="s">
        <v>42</v>
      </c>
      <c r="D18" s="15" t="s">
        <v>17</v>
      </c>
      <c r="E18" s="16">
        <v>4719.41</v>
      </c>
      <c r="F18" s="16"/>
      <c r="G18" s="16">
        <v>235.97</v>
      </c>
      <c r="H18" s="16"/>
      <c r="I18" s="16"/>
      <c r="J18" s="16">
        <v>0</v>
      </c>
      <c r="K18" s="16">
        <v>0</v>
      </c>
      <c r="L18" s="16">
        <v>0</v>
      </c>
      <c r="M18" s="16">
        <v>300</v>
      </c>
      <c r="N18" s="16">
        <v>156.91999999999999</v>
      </c>
      <c r="O18" s="59">
        <f t="shared" si="5"/>
        <v>5412.3</v>
      </c>
      <c r="P18" s="16">
        <v>503.33</v>
      </c>
      <c r="Q18" s="16">
        <v>325.11</v>
      </c>
      <c r="R18" s="16">
        <v>1231.01</v>
      </c>
      <c r="S18" s="60">
        <f t="shared" si="1"/>
        <v>2059.4499999999998</v>
      </c>
      <c r="T18" s="61">
        <f>O18-K18-L18</f>
        <v>5412.3</v>
      </c>
      <c r="U18" s="46">
        <f t="shared" si="3"/>
        <v>0</v>
      </c>
      <c r="V18" s="62">
        <f t="shared" si="6"/>
        <v>3352.8500000000004</v>
      </c>
    </row>
    <row r="19" spans="1:22" ht="25.5" customHeight="1" thickBot="1" x14ac:dyDescent="0.3">
      <c r="A19" s="4" t="s">
        <v>0</v>
      </c>
      <c r="B19" s="5" t="s">
        <v>1</v>
      </c>
      <c r="C19" s="5" t="s">
        <v>2</v>
      </c>
      <c r="D19" s="5" t="s">
        <v>3</v>
      </c>
      <c r="E19" s="5" t="s">
        <v>4</v>
      </c>
      <c r="F19" s="5" t="s">
        <v>54</v>
      </c>
      <c r="G19" s="5" t="s">
        <v>5</v>
      </c>
      <c r="H19" s="5" t="s">
        <v>6</v>
      </c>
      <c r="I19" s="5" t="s">
        <v>7</v>
      </c>
      <c r="J19" s="5" t="s">
        <v>8</v>
      </c>
      <c r="K19" s="5" t="s">
        <v>43</v>
      </c>
      <c r="L19" s="5" t="s">
        <v>56</v>
      </c>
      <c r="M19" s="5" t="s">
        <v>78</v>
      </c>
      <c r="N19" s="5"/>
      <c r="O19" s="5" t="s">
        <v>72</v>
      </c>
      <c r="P19" s="5" t="s">
        <v>10</v>
      </c>
      <c r="Q19" s="5" t="s">
        <v>11</v>
      </c>
      <c r="R19" s="5" t="s">
        <v>12</v>
      </c>
      <c r="S19" s="63" t="s">
        <v>72</v>
      </c>
      <c r="T19" s="63" t="s">
        <v>74</v>
      </c>
      <c r="U19" s="47" t="s">
        <v>91</v>
      </c>
      <c r="V19" s="6" t="s">
        <v>13</v>
      </c>
    </row>
    <row r="20" spans="1:22" ht="24.75" x14ac:dyDescent="0.25">
      <c r="A20" s="7" t="s">
        <v>92</v>
      </c>
      <c r="B20" s="45" t="s">
        <v>44</v>
      </c>
      <c r="C20" s="45" t="s">
        <v>77</v>
      </c>
      <c r="D20" s="45" t="s">
        <v>96</v>
      </c>
      <c r="E20" s="9">
        <v>7416.13</v>
      </c>
      <c r="F20" s="9"/>
      <c r="G20" s="9"/>
      <c r="H20" s="9"/>
      <c r="I20" s="9"/>
      <c r="J20" s="9">
        <v>0</v>
      </c>
      <c r="K20" s="9">
        <v>0</v>
      </c>
      <c r="L20" s="9">
        <v>0</v>
      </c>
      <c r="M20" s="9">
        <v>300</v>
      </c>
      <c r="N20" s="9"/>
      <c r="O20" s="52">
        <f t="shared" si="5"/>
        <v>7716.13</v>
      </c>
      <c r="P20" s="9">
        <v>847.84</v>
      </c>
      <c r="Q20" s="9">
        <v>910.28</v>
      </c>
      <c r="R20" s="9">
        <v>0</v>
      </c>
      <c r="S20" s="53">
        <f>SUM(P20:R20)</f>
        <v>1758.12</v>
      </c>
      <c r="T20" s="46">
        <f t="shared" si="2"/>
        <v>7716.13</v>
      </c>
      <c r="U20" s="46">
        <f t="shared" ref="U20:U25" si="7">IF(T20&gt;16800,T20-16800,0)</f>
        <v>0</v>
      </c>
      <c r="V20" s="12">
        <f t="shared" ref="V20:V25" si="8">O20-S20-U20</f>
        <v>5958.01</v>
      </c>
    </row>
    <row r="21" spans="1:22" ht="41.25" x14ac:dyDescent="0.25">
      <c r="A21" s="7" t="s">
        <v>93</v>
      </c>
      <c r="B21" s="45" t="s">
        <v>44</v>
      </c>
      <c r="C21" s="15" t="s">
        <v>46</v>
      </c>
      <c r="D21" s="45" t="s">
        <v>96</v>
      </c>
      <c r="E21" s="9">
        <v>5806.81</v>
      </c>
      <c r="F21" s="9"/>
      <c r="G21" s="9"/>
      <c r="H21" s="9"/>
      <c r="I21" s="9"/>
      <c r="J21" s="9">
        <v>2721.94</v>
      </c>
      <c r="K21" s="9">
        <v>907.31</v>
      </c>
      <c r="L21" s="9">
        <v>0</v>
      </c>
      <c r="M21" s="9">
        <v>400</v>
      </c>
      <c r="N21" s="9">
        <v>2721.94</v>
      </c>
      <c r="O21" s="52">
        <f>SUM(E21:N21)</f>
        <v>12558</v>
      </c>
      <c r="P21" s="9">
        <f>622.53+222.2</f>
        <v>844.73</v>
      </c>
      <c r="Q21" s="9">
        <v>529.67999999999995</v>
      </c>
      <c r="R21" s="9">
        <v>0</v>
      </c>
      <c r="S21" s="53">
        <f>SUM(P21:R21)</f>
        <v>1374.4099999999999</v>
      </c>
      <c r="T21" s="46">
        <f t="shared" si="2"/>
        <v>11650.69</v>
      </c>
      <c r="U21" s="46">
        <f t="shared" si="7"/>
        <v>0</v>
      </c>
      <c r="V21" s="12">
        <f t="shared" si="8"/>
        <v>11183.59</v>
      </c>
    </row>
    <row r="22" spans="1:22" ht="41.25" x14ac:dyDescent="0.25">
      <c r="A22" s="7" t="s">
        <v>108</v>
      </c>
      <c r="B22" s="45" t="s">
        <v>44</v>
      </c>
      <c r="C22" s="15" t="s">
        <v>46</v>
      </c>
      <c r="D22" s="45" t="s">
        <v>109</v>
      </c>
      <c r="E22" s="9">
        <v>1814.63</v>
      </c>
      <c r="F22" s="9"/>
      <c r="G22" s="9"/>
      <c r="H22" s="9"/>
      <c r="I22" s="9"/>
      <c r="J22" s="9"/>
      <c r="K22" s="9"/>
      <c r="L22" s="9"/>
      <c r="M22" s="9">
        <v>480</v>
      </c>
      <c r="N22" s="9"/>
      <c r="O22" s="52">
        <f>SUM(E22:N22)</f>
        <v>2294.63</v>
      </c>
      <c r="P22" s="9">
        <v>140.54</v>
      </c>
      <c r="Q22" s="9"/>
      <c r="R22" s="9"/>
      <c r="S22" s="53">
        <f>SUM(P22:R22)</f>
        <v>140.54</v>
      </c>
      <c r="T22" s="46">
        <f t="shared" si="2"/>
        <v>2294.63</v>
      </c>
      <c r="U22" s="46"/>
      <c r="V22" s="12">
        <f t="shared" si="8"/>
        <v>2154.09</v>
      </c>
    </row>
    <row r="23" spans="1:22" ht="24.75" x14ac:dyDescent="0.25">
      <c r="A23" s="7" t="s">
        <v>85</v>
      </c>
      <c r="B23" s="45" t="s">
        <v>44</v>
      </c>
      <c r="C23" s="45" t="s">
        <v>76</v>
      </c>
      <c r="D23" s="45" t="s">
        <v>96</v>
      </c>
      <c r="E23" s="9">
        <v>4944.09</v>
      </c>
      <c r="F23" s="9"/>
      <c r="G23" s="9"/>
      <c r="H23" s="9"/>
      <c r="I23" s="9"/>
      <c r="J23" s="9">
        <v>0</v>
      </c>
      <c r="K23" s="9">
        <v>0</v>
      </c>
      <c r="L23" s="9"/>
      <c r="M23" s="9">
        <v>300</v>
      </c>
      <c r="N23" s="9"/>
      <c r="O23" s="52">
        <f t="shared" si="5"/>
        <v>5244.09</v>
      </c>
      <c r="P23" s="9">
        <v>501.75</v>
      </c>
      <c r="Q23" s="9">
        <v>322.57</v>
      </c>
      <c r="R23" s="9">
        <v>0</v>
      </c>
      <c r="S23" s="53">
        <f t="shared" si="1"/>
        <v>824.31999999999994</v>
      </c>
      <c r="T23" s="46">
        <f t="shared" si="2"/>
        <v>5244.09</v>
      </c>
      <c r="U23" s="46">
        <f t="shared" si="7"/>
        <v>0</v>
      </c>
      <c r="V23" s="12">
        <f t="shared" si="8"/>
        <v>4419.7700000000004</v>
      </c>
    </row>
    <row r="24" spans="1:22" ht="24.75" x14ac:dyDescent="0.25">
      <c r="A24" s="10" t="s">
        <v>62</v>
      </c>
      <c r="B24" s="11" t="s">
        <v>44</v>
      </c>
      <c r="C24" s="45" t="s">
        <v>45</v>
      </c>
      <c r="D24" s="11" t="s">
        <v>96</v>
      </c>
      <c r="E24" s="8">
        <v>10887.76</v>
      </c>
      <c r="F24" s="9"/>
      <c r="G24" s="8"/>
      <c r="H24" s="8"/>
      <c r="I24" s="8"/>
      <c r="J24" s="8">
        <v>0</v>
      </c>
      <c r="K24" s="8">
        <v>0</v>
      </c>
      <c r="L24" s="8">
        <v>0</v>
      </c>
      <c r="M24" s="8">
        <v>840</v>
      </c>
      <c r="N24" s="8"/>
      <c r="O24" s="52">
        <f t="shared" si="5"/>
        <v>11727.76</v>
      </c>
      <c r="P24" s="8">
        <v>951.62</v>
      </c>
      <c r="Q24" s="8">
        <v>1836.44</v>
      </c>
      <c r="R24" s="8"/>
      <c r="S24" s="53">
        <f t="shared" si="1"/>
        <v>2788.06</v>
      </c>
      <c r="T24" s="46">
        <f t="shared" si="2"/>
        <v>11727.76</v>
      </c>
      <c r="U24" s="46">
        <f t="shared" si="7"/>
        <v>0</v>
      </c>
      <c r="V24" s="12">
        <f t="shared" si="8"/>
        <v>8939.7000000000007</v>
      </c>
    </row>
    <row r="25" spans="1:22" ht="25.5" thickBot="1" x14ac:dyDescent="0.3">
      <c r="A25" s="14" t="s">
        <v>94</v>
      </c>
      <c r="B25" s="15" t="s">
        <v>44</v>
      </c>
      <c r="C25" s="15" t="s">
        <v>95</v>
      </c>
      <c r="D25" s="15" t="s">
        <v>96</v>
      </c>
      <c r="E25" s="16">
        <v>10887.76</v>
      </c>
      <c r="F25" s="32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660</v>
      </c>
      <c r="N25" s="16"/>
      <c r="O25" s="59">
        <f t="shared" si="5"/>
        <v>11547.76</v>
      </c>
      <c r="P25" s="16">
        <v>951.62</v>
      </c>
      <c r="Q25" s="16">
        <v>1784.3</v>
      </c>
      <c r="R25" s="16"/>
      <c r="S25" s="60">
        <f>SUM(P25:R25)</f>
        <v>2735.92</v>
      </c>
      <c r="T25" s="61">
        <f>O25-K25-L25</f>
        <v>11547.76</v>
      </c>
      <c r="U25" s="46">
        <f t="shared" si="7"/>
        <v>0</v>
      </c>
      <c r="V25" s="62">
        <f t="shared" si="8"/>
        <v>8811.84</v>
      </c>
    </row>
    <row r="26" spans="1:22" ht="25.5" customHeight="1" thickBot="1" x14ac:dyDescent="0.3">
      <c r="A26" s="4" t="s">
        <v>0</v>
      </c>
      <c r="B26" s="5" t="s">
        <v>1</v>
      </c>
      <c r="C26" s="5" t="s">
        <v>2</v>
      </c>
      <c r="D26" s="5" t="s">
        <v>3</v>
      </c>
      <c r="E26" s="5" t="s">
        <v>4</v>
      </c>
      <c r="F26" s="5" t="s">
        <v>54</v>
      </c>
      <c r="G26" s="5" t="s">
        <v>5</v>
      </c>
      <c r="H26" s="5" t="s">
        <v>6</v>
      </c>
      <c r="I26" s="5" t="s">
        <v>7</v>
      </c>
      <c r="J26" s="5" t="s">
        <v>8</v>
      </c>
      <c r="K26" s="5" t="s">
        <v>43</v>
      </c>
      <c r="L26" s="5" t="s">
        <v>56</v>
      </c>
      <c r="M26" s="5" t="s">
        <v>78</v>
      </c>
      <c r="N26" s="5"/>
      <c r="O26" s="5" t="s">
        <v>72</v>
      </c>
      <c r="P26" s="5" t="s">
        <v>10</v>
      </c>
      <c r="Q26" s="5" t="s">
        <v>11</v>
      </c>
      <c r="R26" s="5" t="s">
        <v>12</v>
      </c>
      <c r="S26" s="63" t="s">
        <v>72</v>
      </c>
      <c r="T26" s="63" t="s">
        <v>74</v>
      </c>
      <c r="U26" s="47" t="s">
        <v>91</v>
      </c>
      <c r="V26" s="6" t="s">
        <v>13</v>
      </c>
    </row>
    <row r="27" spans="1:22" ht="32.25" customHeight="1" x14ac:dyDescent="0.25">
      <c r="A27" s="76" t="s">
        <v>84</v>
      </c>
      <c r="B27" s="77" t="s">
        <v>80</v>
      </c>
      <c r="C27" s="11" t="s">
        <v>83</v>
      </c>
      <c r="D27" s="70">
        <v>45096</v>
      </c>
      <c r="E27" s="9">
        <v>5965.36</v>
      </c>
      <c r="F27" s="9"/>
      <c r="G27" s="9"/>
      <c r="H27" s="9"/>
      <c r="I27" s="9"/>
      <c r="J27" s="9"/>
      <c r="K27" s="9"/>
      <c r="L27" s="9">
        <v>0</v>
      </c>
      <c r="M27" s="9">
        <v>480</v>
      </c>
      <c r="N27" s="9"/>
      <c r="O27" s="65">
        <f>SUM(E27:N27)</f>
        <v>6445.36</v>
      </c>
      <c r="P27" s="9">
        <v>644.73</v>
      </c>
      <c r="Q27" s="9">
        <v>567.16999999999996</v>
      </c>
      <c r="R27" s="9"/>
      <c r="S27" s="66">
        <f>SUM(P27:R27)</f>
        <v>1211.9000000000001</v>
      </c>
      <c r="T27" s="67">
        <f>O27-K27-L27</f>
        <v>6445.36</v>
      </c>
      <c r="U27" s="46">
        <f t="shared" ref="U27:U28" si="9">IF(T27&gt;16800,T27-16800,0)</f>
        <v>0</v>
      </c>
      <c r="V27" s="68">
        <f>O27-S27-U27</f>
        <v>5233.4599999999991</v>
      </c>
    </row>
    <row r="28" spans="1:22" ht="33.75" thickBot="1" x14ac:dyDescent="0.3">
      <c r="A28" s="28" t="s">
        <v>79</v>
      </c>
      <c r="B28" s="31" t="s">
        <v>80</v>
      </c>
      <c r="C28" s="31" t="s">
        <v>81</v>
      </c>
      <c r="D28" s="64">
        <v>45048</v>
      </c>
      <c r="E28" s="9">
        <v>4398.1499999999996</v>
      </c>
      <c r="F28" s="32"/>
      <c r="G28" s="32"/>
      <c r="H28" s="32"/>
      <c r="I28" s="32"/>
      <c r="J28" s="32">
        <v>0</v>
      </c>
      <c r="K28" s="32">
        <v>0</v>
      </c>
      <c r="L28" s="32">
        <v>0</v>
      </c>
      <c r="M28" s="32">
        <v>300</v>
      </c>
      <c r="N28" s="32"/>
      <c r="O28" s="93">
        <f>SUM(E28:N28)</f>
        <v>4698.1499999999996</v>
      </c>
      <c r="P28" s="32">
        <v>425.32</v>
      </c>
      <c r="Q28" s="32">
        <v>199.73</v>
      </c>
      <c r="R28" s="32"/>
      <c r="S28" s="66">
        <f>SUM(P28:R28)</f>
        <v>625.04999999999995</v>
      </c>
      <c r="T28" s="67">
        <f>O28-K28-L28</f>
        <v>4698.1499999999996</v>
      </c>
      <c r="U28" s="46">
        <f t="shared" si="9"/>
        <v>0</v>
      </c>
      <c r="V28" s="68">
        <f>O28-S28-U28</f>
        <v>4073.0999999999995</v>
      </c>
    </row>
    <row r="29" spans="1:22" ht="25.5" customHeight="1" thickBot="1" x14ac:dyDescent="0.3">
      <c r="A29" s="4" t="s">
        <v>47</v>
      </c>
      <c r="B29" s="5" t="s">
        <v>1</v>
      </c>
      <c r="C29" s="5" t="s">
        <v>2</v>
      </c>
      <c r="D29" s="5" t="s">
        <v>3</v>
      </c>
      <c r="E29" s="63" t="s">
        <v>4</v>
      </c>
      <c r="F29" s="94"/>
      <c r="G29" s="91"/>
      <c r="H29" s="91"/>
      <c r="I29" s="91"/>
      <c r="J29" s="5" t="s">
        <v>8</v>
      </c>
      <c r="K29" s="5" t="s">
        <v>9</v>
      </c>
      <c r="L29" s="5"/>
      <c r="M29" s="5" t="s">
        <v>78</v>
      </c>
      <c r="N29" s="88"/>
      <c r="O29" s="5" t="s">
        <v>72</v>
      </c>
      <c r="P29" s="92" t="s">
        <v>10</v>
      </c>
      <c r="Q29" s="5" t="s">
        <v>11</v>
      </c>
      <c r="R29" s="5" t="s">
        <v>12</v>
      </c>
      <c r="S29" s="5"/>
      <c r="T29" s="5"/>
      <c r="U29" s="47" t="s">
        <v>91</v>
      </c>
      <c r="V29" s="6" t="s">
        <v>13</v>
      </c>
    </row>
    <row r="30" spans="1:22" ht="24.75" customHeight="1" x14ac:dyDescent="0.25">
      <c r="A30" s="10" t="s">
        <v>98</v>
      </c>
      <c r="B30" s="29" t="s">
        <v>48</v>
      </c>
      <c r="C30" s="30" t="s">
        <v>49</v>
      </c>
      <c r="D30" s="11" t="s">
        <v>99</v>
      </c>
      <c r="E30" s="9">
        <v>8500</v>
      </c>
      <c r="F30" s="89"/>
      <c r="G30" s="89"/>
      <c r="H30" s="89"/>
      <c r="I30" s="89"/>
      <c r="J30" s="89"/>
      <c r="K30" s="89"/>
      <c r="L30" s="89"/>
      <c r="M30" s="89">
        <v>300</v>
      </c>
      <c r="N30" s="89"/>
      <c r="O30" s="89">
        <f>SUM(E30:N30)</f>
        <v>8800</v>
      </c>
      <c r="P30" s="9">
        <v>951.62</v>
      </c>
      <c r="Q30" s="32">
        <v>1179.8</v>
      </c>
      <c r="R30" s="8">
        <v>0</v>
      </c>
      <c r="S30" s="8"/>
      <c r="T30" s="8"/>
      <c r="U30" s="46">
        <f t="shared" ref="U30:U42" si="10">IF(T30&gt;16800,T30-16800,0)</f>
        <v>0</v>
      </c>
      <c r="V30" s="42">
        <f>O30-P30-Q30-R30</f>
        <v>6668.58</v>
      </c>
    </row>
    <row r="31" spans="1:22" ht="24.75" customHeight="1" x14ac:dyDescent="0.25">
      <c r="A31" s="10" t="s">
        <v>63</v>
      </c>
      <c r="B31" s="11" t="s">
        <v>48</v>
      </c>
      <c r="C31" s="11" t="s">
        <v>49</v>
      </c>
      <c r="D31" s="11" t="s">
        <v>99</v>
      </c>
      <c r="E31" s="8">
        <f>E30</f>
        <v>8500</v>
      </c>
      <c r="F31" s="86"/>
      <c r="G31" s="86"/>
      <c r="H31" s="86"/>
      <c r="I31" s="86"/>
      <c r="J31" s="86"/>
      <c r="K31" s="86"/>
      <c r="L31" s="86"/>
      <c r="M31" s="86">
        <v>840</v>
      </c>
      <c r="N31" s="86"/>
      <c r="O31" s="89">
        <f t="shared" ref="O31:O42" si="11">SUM(E31:N31)</f>
        <v>9340</v>
      </c>
      <c r="P31" s="9">
        <v>951.62</v>
      </c>
      <c r="Q31" s="8">
        <v>1075.53</v>
      </c>
      <c r="R31" s="8">
        <v>2134.4499999999998</v>
      </c>
      <c r="S31" s="8"/>
      <c r="T31" s="8"/>
      <c r="U31" s="46">
        <f t="shared" si="10"/>
        <v>0</v>
      </c>
      <c r="V31" s="42">
        <f t="shared" ref="V31:V32" si="12">O31-P31-Q31-R31</f>
        <v>5178.3999999999996</v>
      </c>
    </row>
    <row r="32" spans="1:22" ht="33" customHeight="1" x14ac:dyDescent="0.25">
      <c r="A32" s="10" t="s">
        <v>100</v>
      </c>
      <c r="B32" s="11" t="s">
        <v>48</v>
      </c>
      <c r="C32" s="11" t="s">
        <v>49</v>
      </c>
      <c r="D32" s="11" t="s">
        <v>99</v>
      </c>
      <c r="E32" s="8">
        <f>E31</f>
        <v>8500</v>
      </c>
      <c r="F32" s="86"/>
      <c r="G32" s="86"/>
      <c r="H32" s="86"/>
      <c r="I32" s="86"/>
      <c r="J32" s="86"/>
      <c r="K32" s="86"/>
      <c r="L32" s="86"/>
      <c r="M32" s="86">
        <v>840</v>
      </c>
      <c r="N32" s="86"/>
      <c r="O32" s="89">
        <f t="shared" si="11"/>
        <v>9340</v>
      </c>
      <c r="P32" s="9">
        <v>951.62</v>
      </c>
      <c r="Q32" s="8">
        <v>1023.39</v>
      </c>
      <c r="R32" s="8"/>
      <c r="S32" s="8"/>
      <c r="T32" s="8"/>
      <c r="U32" s="46">
        <f t="shared" si="10"/>
        <v>0</v>
      </c>
      <c r="V32" s="42">
        <f t="shared" si="12"/>
        <v>7364.9899999999989</v>
      </c>
    </row>
    <row r="33" spans="1:22" ht="24.75" customHeight="1" x14ac:dyDescent="0.25">
      <c r="A33" s="10" t="s">
        <v>101</v>
      </c>
      <c r="B33" s="11" t="s">
        <v>48</v>
      </c>
      <c r="C33" s="11" t="s">
        <v>49</v>
      </c>
      <c r="D33" s="11" t="s">
        <v>99</v>
      </c>
      <c r="E33" s="9">
        <v>8500</v>
      </c>
      <c r="F33" s="86"/>
      <c r="G33" s="86"/>
      <c r="H33" s="86"/>
      <c r="I33" s="86"/>
      <c r="J33" s="86"/>
      <c r="K33" s="86"/>
      <c r="L33" s="86"/>
      <c r="M33" s="86">
        <v>840</v>
      </c>
      <c r="N33" s="86"/>
      <c r="O33" s="89">
        <f t="shared" si="11"/>
        <v>9340</v>
      </c>
      <c r="P33" s="9">
        <v>951.62</v>
      </c>
      <c r="Q33" s="8">
        <v>1023.39</v>
      </c>
      <c r="R33" s="8">
        <v>2158.9</v>
      </c>
      <c r="S33" s="8"/>
      <c r="T33" s="8"/>
      <c r="U33" s="46">
        <f t="shared" si="10"/>
        <v>0</v>
      </c>
      <c r="V33" s="42">
        <f t="shared" ref="V33:V42" si="13">O33-P33-Q33-R33</f>
        <v>5206.0899999999983</v>
      </c>
    </row>
    <row r="34" spans="1:22" ht="33" customHeight="1" x14ac:dyDescent="0.25">
      <c r="A34" s="10" t="s">
        <v>97</v>
      </c>
      <c r="B34" s="11" t="s">
        <v>48</v>
      </c>
      <c r="C34" s="11" t="s">
        <v>49</v>
      </c>
      <c r="D34" s="11" t="s">
        <v>99</v>
      </c>
      <c r="E34" s="8">
        <v>8500</v>
      </c>
      <c r="F34" s="86"/>
      <c r="G34" s="86"/>
      <c r="H34" s="86"/>
      <c r="I34" s="86"/>
      <c r="J34" s="86"/>
      <c r="K34" s="86"/>
      <c r="L34" s="86"/>
      <c r="M34" s="86">
        <v>300</v>
      </c>
      <c r="N34" s="86"/>
      <c r="O34" s="89">
        <f t="shared" si="11"/>
        <v>8800</v>
      </c>
      <c r="P34" s="9">
        <v>951.62</v>
      </c>
      <c r="Q34" s="8">
        <v>1179.8</v>
      </c>
      <c r="R34" s="8">
        <v>382.21</v>
      </c>
      <c r="S34" s="8"/>
      <c r="T34" s="8"/>
      <c r="U34" s="46">
        <f t="shared" si="10"/>
        <v>0</v>
      </c>
      <c r="V34" s="42">
        <f t="shared" si="13"/>
        <v>6286.37</v>
      </c>
    </row>
    <row r="35" spans="1:22" ht="33" customHeight="1" x14ac:dyDescent="0.25">
      <c r="A35" s="10" t="s">
        <v>102</v>
      </c>
      <c r="B35" s="11" t="s">
        <v>48</v>
      </c>
      <c r="C35" s="11" t="s">
        <v>49</v>
      </c>
      <c r="D35" s="11" t="s">
        <v>99</v>
      </c>
      <c r="E35" s="9">
        <v>8500</v>
      </c>
      <c r="F35" s="86"/>
      <c r="G35" s="86"/>
      <c r="H35" s="86"/>
      <c r="I35" s="86"/>
      <c r="J35" s="86"/>
      <c r="K35" s="86"/>
      <c r="L35" s="86"/>
      <c r="M35" s="86">
        <v>300</v>
      </c>
      <c r="N35" s="86"/>
      <c r="O35" s="89">
        <f t="shared" si="11"/>
        <v>8800</v>
      </c>
      <c r="P35" s="9">
        <v>951.62</v>
      </c>
      <c r="Q35" s="8">
        <v>1179.8</v>
      </c>
      <c r="R35" s="8"/>
      <c r="S35" s="8"/>
      <c r="T35" s="8"/>
      <c r="U35" s="46">
        <f t="shared" si="10"/>
        <v>0</v>
      </c>
      <c r="V35" s="42">
        <f t="shared" si="13"/>
        <v>6668.58</v>
      </c>
    </row>
    <row r="36" spans="1:22" ht="24.75" customHeight="1" x14ac:dyDescent="0.25">
      <c r="A36" s="10" t="s">
        <v>65</v>
      </c>
      <c r="B36" s="11" t="s">
        <v>48</v>
      </c>
      <c r="C36" s="11" t="s">
        <v>49</v>
      </c>
      <c r="D36" s="11" t="s">
        <v>99</v>
      </c>
      <c r="E36" s="9">
        <v>8500</v>
      </c>
      <c r="F36" s="86"/>
      <c r="G36" s="86"/>
      <c r="H36" s="86"/>
      <c r="I36" s="86"/>
      <c r="J36" s="86"/>
      <c r="K36" s="86"/>
      <c r="L36" s="86"/>
      <c r="M36" s="86">
        <v>480</v>
      </c>
      <c r="N36" s="86"/>
      <c r="O36" s="89">
        <f t="shared" si="11"/>
        <v>8980</v>
      </c>
      <c r="P36" s="9">
        <v>951.62</v>
      </c>
      <c r="Q36" s="8">
        <v>1179.8</v>
      </c>
      <c r="R36" s="8">
        <v>1872.13</v>
      </c>
      <c r="S36" s="8"/>
      <c r="T36" s="8"/>
      <c r="U36" s="46">
        <f t="shared" si="10"/>
        <v>0</v>
      </c>
      <c r="V36" s="42">
        <f t="shared" si="13"/>
        <v>4976.45</v>
      </c>
    </row>
    <row r="37" spans="1:22" ht="24.75" customHeight="1" x14ac:dyDescent="0.25">
      <c r="A37" s="10" t="s">
        <v>103</v>
      </c>
      <c r="B37" s="11" t="s">
        <v>48</v>
      </c>
      <c r="C37" s="11" t="s">
        <v>49</v>
      </c>
      <c r="D37" s="11" t="s">
        <v>99</v>
      </c>
      <c r="E37" s="9">
        <v>8500</v>
      </c>
      <c r="F37" s="86"/>
      <c r="G37" s="86"/>
      <c r="H37" s="86"/>
      <c r="I37" s="86"/>
      <c r="J37" s="86"/>
      <c r="K37" s="86"/>
      <c r="L37" s="86"/>
      <c r="M37" s="86">
        <v>480</v>
      </c>
      <c r="N37" s="86"/>
      <c r="O37" s="89">
        <f t="shared" si="11"/>
        <v>8980</v>
      </c>
      <c r="P37" s="9">
        <v>951.62</v>
      </c>
      <c r="Q37" s="8">
        <v>1179.8</v>
      </c>
      <c r="R37" s="8">
        <v>625.76</v>
      </c>
      <c r="S37" s="8"/>
      <c r="T37" s="8"/>
      <c r="U37" s="46">
        <f t="shared" si="10"/>
        <v>0</v>
      </c>
      <c r="V37" s="42">
        <f t="shared" si="13"/>
        <v>6222.82</v>
      </c>
    </row>
    <row r="38" spans="1:22" ht="33" customHeight="1" x14ac:dyDescent="0.25">
      <c r="A38" s="10" t="s">
        <v>104</v>
      </c>
      <c r="B38" s="11" t="s">
        <v>48</v>
      </c>
      <c r="C38" s="11" t="s">
        <v>49</v>
      </c>
      <c r="D38" s="11" t="s">
        <v>99</v>
      </c>
      <c r="E38" s="9">
        <v>8500</v>
      </c>
      <c r="F38" s="86"/>
      <c r="G38" s="86"/>
      <c r="H38" s="86"/>
      <c r="I38" s="86"/>
      <c r="J38" s="86"/>
      <c r="K38" s="86"/>
      <c r="L38" s="86"/>
      <c r="M38" s="86">
        <v>300</v>
      </c>
      <c r="N38" s="86"/>
      <c r="O38" s="89">
        <f t="shared" si="11"/>
        <v>8800</v>
      </c>
      <c r="P38" s="9">
        <v>951.62</v>
      </c>
      <c r="Q38" s="8">
        <v>1179.8</v>
      </c>
      <c r="R38" s="8">
        <v>0</v>
      </c>
      <c r="S38" s="8"/>
      <c r="T38" s="8"/>
      <c r="U38" s="46">
        <f t="shared" si="10"/>
        <v>0</v>
      </c>
      <c r="V38" s="42">
        <f t="shared" si="13"/>
        <v>6668.58</v>
      </c>
    </row>
    <row r="39" spans="1:22" ht="24.75" customHeight="1" x14ac:dyDescent="0.25">
      <c r="A39" s="10" t="s">
        <v>66</v>
      </c>
      <c r="B39" s="11" t="s">
        <v>48</v>
      </c>
      <c r="C39" s="11" t="s">
        <v>49</v>
      </c>
      <c r="D39" s="11" t="s">
        <v>64</v>
      </c>
      <c r="E39" s="9">
        <v>8500</v>
      </c>
      <c r="F39" s="86"/>
      <c r="G39" s="86"/>
      <c r="H39" s="86"/>
      <c r="I39" s="86"/>
      <c r="J39" s="86"/>
      <c r="K39" s="86"/>
      <c r="L39" s="86"/>
      <c r="M39" s="86">
        <v>300</v>
      </c>
      <c r="N39" s="86"/>
      <c r="O39" s="89">
        <f t="shared" si="11"/>
        <v>8800</v>
      </c>
      <c r="P39" s="9">
        <v>951.62</v>
      </c>
      <c r="Q39" s="8">
        <v>1179.8</v>
      </c>
      <c r="R39" s="8"/>
      <c r="S39" s="8"/>
      <c r="T39" s="8"/>
      <c r="U39" s="46">
        <f t="shared" si="10"/>
        <v>0</v>
      </c>
      <c r="V39" s="42">
        <f t="shared" si="13"/>
        <v>6668.58</v>
      </c>
    </row>
    <row r="40" spans="1:22" ht="24.75" customHeight="1" x14ac:dyDescent="0.25">
      <c r="A40" s="10" t="s">
        <v>105</v>
      </c>
      <c r="B40" s="11" t="s">
        <v>48</v>
      </c>
      <c r="C40" s="11" t="s">
        <v>49</v>
      </c>
      <c r="D40" s="11" t="s">
        <v>99</v>
      </c>
      <c r="E40" s="9">
        <v>8500</v>
      </c>
      <c r="F40" s="86"/>
      <c r="G40" s="86"/>
      <c r="H40" s="86"/>
      <c r="I40" s="86"/>
      <c r="J40" s="86"/>
      <c r="K40" s="86"/>
      <c r="L40" s="86"/>
      <c r="M40" s="86">
        <v>660</v>
      </c>
      <c r="N40" s="86"/>
      <c r="O40" s="89">
        <f t="shared" si="11"/>
        <v>9160</v>
      </c>
      <c r="P40" s="9">
        <v>951.62</v>
      </c>
      <c r="Q40" s="8">
        <v>1179.8</v>
      </c>
      <c r="R40" s="8">
        <v>0</v>
      </c>
      <c r="S40" s="8"/>
      <c r="T40" s="8"/>
      <c r="U40" s="46">
        <f t="shared" si="10"/>
        <v>0</v>
      </c>
      <c r="V40" s="42">
        <f t="shared" si="13"/>
        <v>7028.579999999999</v>
      </c>
    </row>
    <row r="41" spans="1:22" ht="33" customHeight="1" x14ac:dyDescent="0.25">
      <c r="A41" s="10" t="s">
        <v>71</v>
      </c>
      <c r="B41" s="11" t="s">
        <v>48</v>
      </c>
      <c r="C41" s="11" t="s">
        <v>49</v>
      </c>
      <c r="D41" s="11" t="s">
        <v>64</v>
      </c>
      <c r="E41" s="9">
        <v>8500</v>
      </c>
      <c r="F41" s="86"/>
      <c r="G41" s="86"/>
      <c r="H41" s="86"/>
      <c r="I41" s="86"/>
      <c r="J41" s="86"/>
      <c r="K41" s="86"/>
      <c r="L41" s="86"/>
      <c r="M41" s="86">
        <v>660</v>
      </c>
      <c r="N41" s="86"/>
      <c r="O41" s="89">
        <f t="shared" si="11"/>
        <v>9160</v>
      </c>
      <c r="P41" s="9">
        <v>951.62</v>
      </c>
      <c r="Q41" s="8">
        <v>1127.67</v>
      </c>
      <c r="R41" s="8">
        <v>0</v>
      </c>
      <c r="S41" s="8"/>
      <c r="T41" s="8"/>
      <c r="U41" s="46">
        <f t="shared" si="10"/>
        <v>0</v>
      </c>
      <c r="V41" s="42">
        <f t="shared" si="13"/>
        <v>7080.7099999999991</v>
      </c>
    </row>
    <row r="42" spans="1:22" ht="25.5" customHeight="1" thickBot="1" x14ac:dyDescent="0.3">
      <c r="A42" s="20" t="s">
        <v>106</v>
      </c>
      <c r="B42" s="21" t="s">
        <v>48</v>
      </c>
      <c r="C42" s="22" t="s">
        <v>49</v>
      </c>
      <c r="D42" s="11" t="s">
        <v>99</v>
      </c>
      <c r="E42" s="9">
        <v>8500</v>
      </c>
      <c r="F42" s="86"/>
      <c r="G42" s="86"/>
      <c r="H42" s="86"/>
      <c r="I42" s="86"/>
      <c r="J42" s="86"/>
      <c r="K42" s="86"/>
      <c r="L42" s="86"/>
      <c r="M42" s="86">
        <v>840</v>
      </c>
      <c r="N42" s="86"/>
      <c r="O42" s="89">
        <f t="shared" si="11"/>
        <v>9340</v>
      </c>
      <c r="P42" s="8">
        <v>951.62</v>
      </c>
      <c r="Q42" s="23">
        <v>1075.53</v>
      </c>
      <c r="R42" s="8">
        <v>2531.39</v>
      </c>
      <c r="S42" s="8"/>
      <c r="T42" s="8"/>
      <c r="U42" s="46">
        <f t="shared" si="10"/>
        <v>0</v>
      </c>
      <c r="V42" s="42">
        <f t="shared" si="13"/>
        <v>4781.4599999999991</v>
      </c>
    </row>
    <row r="43" spans="1:22" ht="15.75" thickBot="1" x14ac:dyDescent="0.3">
      <c r="A43" s="17"/>
      <c r="B43" s="18"/>
      <c r="C43" s="18"/>
      <c r="D43" s="18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</row>
    <row r="44" spans="1:22" ht="15" customHeight="1" thickBot="1" x14ac:dyDescent="0.3">
      <c r="A44" s="108" t="s">
        <v>69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10"/>
    </row>
    <row r="45" spans="1:22" ht="25.5" thickBot="1" x14ac:dyDescent="0.3">
      <c r="A45" s="24" t="s">
        <v>0</v>
      </c>
      <c r="B45" s="25" t="s">
        <v>1</v>
      </c>
      <c r="C45" s="25" t="s">
        <v>2</v>
      </c>
      <c r="D45" s="25" t="s">
        <v>55</v>
      </c>
      <c r="E45" s="111" t="s">
        <v>68</v>
      </c>
      <c r="F45" s="112"/>
      <c r="G45" s="120"/>
      <c r="H45" s="25" t="s">
        <v>50</v>
      </c>
      <c r="I45" s="25"/>
      <c r="J45" s="25"/>
      <c r="K45" s="25"/>
      <c r="L45" s="25"/>
      <c r="M45" s="25" t="s">
        <v>78</v>
      </c>
      <c r="N45" s="49"/>
      <c r="O45" s="25" t="s">
        <v>72</v>
      </c>
      <c r="P45" s="87"/>
      <c r="Q45" s="25" t="s">
        <v>11</v>
      </c>
      <c r="R45" s="111" t="s">
        <v>51</v>
      </c>
      <c r="S45" s="112"/>
      <c r="T45" s="112"/>
      <c r="U45" s="112"/>
      <c r="V45" s="113"/>
    </row>
    <row r="46" spans="1:22" ht="33.75" thickBot="1" x14ac:dyDescent="0.3">
      <c r="A46" s="43" t="s">
        <v>67</v>
      </c>
      <c r="B46" s="26" t="s">
        <v>52</v>
      </c>
      <c r="C46" s="26" t="s">
        <v>53</v>
      </c>
      <c r="D46" s="27">
        <v>5663.35</v>
      </c>
      <c r="E46" s="121">
        <v>1599.12</v>
      </c>
      <c r="F46" s="122"/>
      <c r="G46" s="123"/>
      <c r="H46" s="41">
        <v>2535.83</v>
      </c>
      <c r="I46" s="26"/>
      <c r="J46" s="26"/>
      <c r="K46" s="26"/>
      <c r="L46" s="26"/>
      <c r="M46" s="96">
        <v>300</v>
      </c>
      <c r="N46" s="48"/>
      <c r="O46" s="95">
        <f>SUM(D46:N46)</f>
        <v>10098.299999999999</v>
      </c>
      <c r="P46" s="90"/>
      <c r="Q46" s="100">
        <v>1119.6199999999999</v>
      </c>
      <c r="R46" s="114">
        <f>O46-Q46</f>
        <v>8978.68</v>
      </c>
      <c r="S46" s="115"/>
      <c r="T46" s="115"/>
      <c r="U46" s="115"/>
      <c r="V46" s="116"/>
    </row>
    <row r="48" spans="1:22" x14ac:dyDescent="0.25">
      <c r="A48" s="54" t="s">
        <v>90</v>
      </c>
      <c r="B48" s="37"/>
      <c r="C48" s="37"/>
      <c r="D48" s="37"/>
      <c r="E48" s="36"/>
      <c r="F48" s="36"/>
      <c r="G48" s="35"/>
      <c r="H48" s="35"/>
      <c r="I48" s="35"/>
      <c r="J48" s="35"/>
    </row>
    <row r="49" spans="1:27" x14ac:dyDescent="0.25">
      <c r="A49" t="s">
        <v>75</v>
      </c>
      <c r="E49" s="33"/>
      <c r="F49" s="33"/>
      <c r="G49" s="34"/>
      <c r="H49" s="34"/>
      <c r="I49" s="34"/>
      <c r="J49" s="34"/>
    </row>
    <row r="50" spans="1:27" x14ac:dyDescent="0.25">
      <c r="A50" s="51"/>
      <c r="B50" s="44"/>
      <c r="C50" s="44"/>
      <c r="D50" s="1"/>
      <c r="E50" s="38"/>
      <c r="F50" s="38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7" x14ac:dyDescent="0.25">
      <c r="A51" s="72"/>
      <c r="B51" s="72"/>
      <c r="C51" s="72"/>
      <c r="D51" s="72"/>
      <c r="E51" s="72"/>
      <c r="F51" s="72"/>
      <c r="U51" s="97"/>
      <c r="AA51" s="97"/>
    </row>
    <row r="52" spans="1:27" x14ac:dyDescent="0.25">
      <c r="A52" s="83"/>
      <c r="B52" s="83"/>
      <c r="C52" s="83"/>
      <c r="D52" s="1"/>
      <c r="E52" s="38"/>
      <c r="F52" s="38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Z52" s="98"/>
    </row>
    <row r="53" spans="1:27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74"/>
      <c r="Z53" s="98"/>
    </row>
    <row r="54" spans="1:27" x14ac:dyDescent="0.25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Z54" s="98"/>
    </row>
    <row r="55" spans="1:27" x14ac:dyDescent="0.25">
      <c r="A55" s="3"/>
      <c r="B55" s="74"/>
      <c r="C55" s="74"/>
      <c r="D55" s="74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5"/>
      <c r="Z55" s="98"/>
    </row>
    <row r="56" spans="1:27" x14ac:dyDescent="0.25">
      <c r="A56" s="3"/>
      <c r="B56" s="74"/>
      <c r="C56" s="74"/>
      <c r="D56" s="74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5"/>
      <c r="Z56" s="99"/>
    </row>
    <row r="57" spans="1:27" x14ac:dyDescent="0.25">
      <c r="A57" s="3"/>
      <c r="B57" s="74"/>
      <c r="C57" s="74"/>
      <c r="D57" s="74"/>
      <c r="E57" s="78"/>
      <c r="F57" s="78"/>
      <c r="G57" s="38"/>
      <c r="H57" s="38"/>
      <c r="I57" s="38"/>
      <c r="J57" s="38"/>
      <c r="K57" s="38"/>
      <c r="L57" s="38"/>
      <c r="M57" s="38"/>
      <c r="N57" s="38"/>
      <c r="O57" s="78"/>
      <c r="P57" s="38"/>
      <c r="Q57" s="38"/>
      <c r="R57" s="38"/>
      <c r="S57" s="78"/>
      <c r="T57" s="78"/>
      <c r="U57" s="78"/>
      <c r="V57" s="75"/>
    </row>
    <row r="58" spans="1:27" x14ac:dyDescent="0.25">
      <c r="A58" s="3"/>
      <c r="B58" s="74"/>
      <c r="C58" s="74"/>
      <c r="D58" s="74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5"/>
    </row>
    <row r="59" spans="1:27" x14ac:dyDescent="0.25">
      <c r="A59" s="3"/>
      <c r="B59" s="74"/>
      <c r="C59" s="74"/>
      <c r="D59" s="74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5"/>
    </row>
    <row r="60" spans="1:27" x14ac:dyDescent="0.25">
      <c r="A60" s="3"/>
      <c r="B60" s="74"/>
      <c r="C60" s="74"/>
      <c r="D60" s="74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5"/>
    </row>
    <row r="61" spans="1:27" x14ac:dyDescent="0.25">
      <c r="A61" s="3"/>
      <c r="B61" s="74"/>
      <c r="C61" s="74"/>
      <c r="D61" s="74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5"/>
    </row>
    <row r="62" spans="1:27" x14ac:dyDescent="0.25">
      <c r="A62" s="3"/>
      <c r="B62" s="74"/>
      <c r="C62" s="74"/>
      <c r="D62" s="74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5"/>
    </row>
    <row r="63" spans="1:27" x14ac:dyDescent="0.25">
      <c r="A63" s="3"/>
      <c r="B63" s="74"/>
      <c r="C63" s="74"/>
      <c r="D63" s="74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5"/>
    </row>
    <row r="64" spans="1:27" x14ac:dyDescent="0.25">
      <c r="A64" s="3"/>
      <c r="B64" s="74"/>
      <c r="C64" s="74"/>
      <c r="D64" s="74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5"/>
    </row>
    <row r="65" spans="1:22" x14ac:dyDescent="0.25">
      <c r="A65" s="3"/>
      <c r="B65" s="74"/>
      <c r="C65" s="74"/>
      <c r="D65" s="74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5"/>
    </row>
    <row r="66" spans="1:22" x14ac:dyDescent="0.25">
      <c r="A66" s="3"/>
      <c r="B66" s="74"/>
      <c r="C66" s="74"/>
      <c r="D66" s="74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5"/>
    </row>
    <row r="67" spans="1:22" x14ac:dyDescent="0.25">
      <c r="A67" s="3"/>
      <c r="B67" s="74"/>
      <c r="C67" s="74"/>
      <c r="D67" s="74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5"/>
    </row>
    <row r="68" spans="1:22" x14ac:dyDescent="0.25">
      <c r="A68" s="3"/>
      <c r="B68" s="74"/>
      <c r="C68" s="74"/>
      <c r="D68" s="79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5"/>
    </row>
    <row r="69" spans="1:22" x14ac:dyDescent="0.25">
      <c r="A69" s="3"/>
      <c r="B69" s="74"/>
      <c r="C69" s="74"/>
      <c r="D69" s="74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5"/>
    </row>
    <row r="70" spans="1:22" x14ac:dyDescent="0.25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</row>
    <row r="71" spans="1:22" x14ac:dyDescent="0.25">
      <c r="A71" s="3"/>
      <c r="B71" s="74"/>
      <c r="C71" s="74"/>
      <c r="D71" s="74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5"/>
    </row>
    <row r="72" spans="1:22" x14ac:dyDescent="0.25">
      <c r="A72" s="3"/>
      <c r="B72" s="74"/>
      <c r="C72" s="74"/>
      <c r="D72" s="74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5"/>
    </row>
    <row r="73" spans="1:22" x14ac:dyDescent="0.25">
      <c r="A73" s="3"/>
      <c r="B73" s="74"/>
      <c r="C73" s="74"/>
      <c r="D73" s="74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5"/>
    </row>
    <row r="74" spans="1:22" x14ac:dyDescent="0.25">
      <c r="A74" s="3"/>
      <c r="B74" s="74"/>
      <c r="C74" s="74"/>
      <c r="D74" s="74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5"/>
    </row>
    <row r="75" spans="1:22" x14ac:dyDescent="0.25">
      <c r="A75" s="3"/>
      <c r="B75" s="74"/>
      <c r="C75" s="74"/>
      <c r="D75" s="74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5"/>
    </row>
    <row r="76" spans="1:22" x14ac:dyDescent="0.25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</row>
    <row r="77" spans="1:22" x14ac:dyDescent="0.25">
      <c r="A77" s="3"/>
      <c r="B77" s="74"/>
      <c r="C77" s="74"/>
      <c r="D77" s="79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5"/>
    </row>
    <row r="78" spans="1:22" x14ac:dyDescent="0.25">
      <c r="A78" s="3"/>
      <c r="B78" s="74"/>
      <c r="C78" s="74"/>
      <c r="D78" s="79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5"/>
    </row>
    <row r="79" spans="1:22" x14ac:dyDescent="0.25">
      <c r="A79" s="74"/>
      <c r="B79" s="74"/>
      <c r="C79" s="74"/>
      <c r="D79" s="74"/>
      <c r="E79" s="74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74"/>
      <c r="Q79" s="74"/>
      <c r="R79" s="74"/>
      <c r="S79" s="74"/>
      <c r="T79" s="74"/>
      <c r="U79" s="74"/>
      <c r="V79" s="74"/>
    </row>
    <row r="80" spans="1:22" ht="24.75" customHeight="1" x14ac:dyDescent="0.25">
      <c r="A80" s="3"/>
      <c r="B80" s="74"/>
      <c r="C80" s="74"/>
      <c r="D80" s="74"/>
      <c r="E80" s="78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78"/>
      <c r="Q80" s="78"/>
      <c r="R80" s="78"/>
      <c r="S80" s="78"/>
      <c r="T80" s="78"/>
      <c r="U80" s="78"/>
      <c r="V80" s="75"/>
    </row>
    <row r="81" spans="1:22" ht="24.75" customHeight="1" x14ac:dyDescent="0.25">
      <c r="A81" s="3"/>
      <c r="B81" s="74"/>
      <c r="C81" s="74"/>
      <c r="D81" s="74"/>
      <c r="E81" s="78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78"/>
      <c r="Q81" s="78"/>
      <c r="R81" s="78"/>
      <c r="S81" s="78"/>
      <c r="T81" s="78"/>
      <c r="U81" s="78"/>
      <c r="V81" s="75"/>
    </row>
    <row r="82" spans="1:22" ht="24.75" customHeight="1" x14ac:dyDescent="0.25">
      <c r="A82" s="3"/>
      <c r="B82" s="74"/>
      <c r="C82" s="74"/>
      <c r="D82" s="74"/>
      <c r="E82" s="78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78"/>
      <c r="Q82" s="78"/>
      <c r="R82" s="78"/>
      <c r="S82" s="78"/>
      <c r="T82" s="78"/>
      <c r="U82" s="78"/>
      <c r="V82" s="75"/>
    </row>
    <row r="83" spans="1:22" ht="24.75" customHeight="1" x14ac:dyDescent="0.25">
      <c r="A83" s="3"/>
      <c r="B83" s="74"/>
      <c r="C83" s="74"/>
      <c r="D83" s="74"/>
      <c r="E83" s="78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78"/>
      <c r="Q83" s="78"/>
      <c r="R83" s="78"/>
      <c r="S83" s="78"/>
      <c r="T83" s="78"/>
      <c r="U83" s="78"/>
      <c r="V83" s="75"/>
    </row>
    <row r="84" spans="1:22" ht="24.75" customHeight="1" x14ac:dyDescent="0.25">
      <c r="A84" s="3"/>
      <c r="B84" s="74"/>
      <c r="C84" s="74"/>
      <c r="D84" s="74"/>
      <c r="E84" s="78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78"/>
      <c r="Q84" s="78"/>
      <c r="R84" s="78"/>
      <c r="S84" s="78"/>
      <c r="T84" s="78"/>
      <c r="U84" s="78"/>
      <c r="V84" s="75"/>
    </row>
    <row r="85" spans="1:22" ht="24.75" customHeight="1" x14ac:dyDescent="0.25">
      <c r="A85" s="3"/>
      <c r="B85" s="74"/>
      <c r="C85" s="74"/>
      <c r="D85" s="74"/>
      <c r="E85" s="78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78"/>
      <c r="Q85" s="78"/>
      <c r="R85" s="78"/>
      <c r="S85" s="78"/>
      <c r="T85" s="78"/>
      <c r="U85" s="78"/>
      <c r="V85" s="75"/>
    </row>
    <row r="86" spans="1:22" ht="24.75" customHeight="1" x14ac:dyDescent="0.25">
      <c r="A86" s="3"/>
      <c r="B86" s="74"/>
      <c r="C86" s="74"/>
      <c r="D86" s="74"/>
      <c r="E86" s="78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78"/>
      <c r="Q86" s="78"/>
      <c r="R86" s="78"/>
      <c r="S86" s="78"/>
      <c r="T86" s="78"/>
      <c r="U86" s="78"/>
      <c r="V86" s="75"/>
    </row>
    <row r="87" spans="1:22" ht="24.75" customHeight="1" x14ac:dyDescent="0.25">
      <c r="A87" s="3"/>
      <c r="B87" s="74"/>
      <c r="C87" s="74"/>
      <c r="D87" s="74"/>
      <c r="E87" s="78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78"/>
      <c r="Q87" s="78"/>
      <c r="R87" s="78"/>
      <c r="S87" s="78"/>
      <c r="T87" s="78"/>
      <c r="U87" s="78"/>
      <c r="V87" s="75"/>
    </row>
    <row r="88" spans="1:22" ht="24.75" customHeight="1" x14ac:dyDescent="0.25">
      <c r="A88" s="3"/>
      <c r="B88" s="74"/>
      <c r="C88" s="74"/>
      <c r="D88" s="74"/>
      <c r="E88" s="78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78"/>
      <c r="Q88" s="78"/>
      <c r="R88" s="78"/>
      <c r="S88" s="78"/>
      <c r="T88" s="78"/>
      <c r="U88" s="78"/>
      <c r="V88" s="75"/>
    </row>
    <row r="89" spans="1:22" ht="24.75" customHeight="1" x14ac:dyDescent="0.25">
      <c r="A89" s="3"/>
      <c r="B89" s="74"/>
      <c r="C89" s="74"/>
      <c r="D89" s="74"/>
      <c r="E89" s="78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78"/>
      <c r="Q89" s="78"/>
      <c r="R89" s="78"/>
      <c r="S89" s="78"/>
      <c r="T89" s="78"/>
      <c r="U89" s="78"/>
      <c r="V89" s="75"/>
    </row>
    <row r="90" spans="1:22" ht="24.75" customHeight="1" x14ac:dyDescent="0.25">
      <c r="A90" s="3"/>
      <c r="B90" s="74"/>
      <c r="C90" s="74"/>
      <c r="D90" s="74"/>
      <c r="E90" s="78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78"/>
      <c r="Q90" s="78"/>
      <c r="R90" s="78"/>
      <c r="S90" s="78"/>
      <c r="T90" s="78"/>
      <c r="U90" s="78"/>
      <c r="V90" s="75"/>
    </row>
    <row r="91" spans="1:22" ht="24.75" customHeight="1" x14ac:dyDescent="0.25">
      <c r="A91" s="3"/>
      <c r="B91" s="74"/>
      <c r="C91" s="74"/>
      <c r="D91" s="74"/>
      <c r="E91" s="78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78"/>
      <c r="Q91" s="78"/>
      <c r="R91" s="78"/>
      <c r="S91" s="78"/>
      <c r="T91" s="78"/>
      <c r="U91" s="78"/>
      <c r="V91" s="75"/>
    </row>
    <row r="92" spans="1:22" ht="24.75" customHeight="1" x14ac:dyDescent="0.25">
      <c r="A92" s="3"/>
      <c r="B92" s="74"/>
      <c r="C92" s="74"/>
      <c r="D92" s="74"/>
      <c r="E92" s="78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78"/>
      <c r="Q92" s="78"/>
      <c r="R92" s="78"/>
      <c r="S92" s="78"/>
      <c r="T92" s="78"/>
      <c r="U92" s="78"/>
      <c r="V92" s="75"/>
    </row>
    <row r="93" spans="1:22" x14ac:dyDescent="0.25">
      <c r="A93" s="18"/>
      <c r="B93" s="18"/>
      <c r="C93" s="18"/>
      <c r="D93" s="18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</row>
    <row r="94" spans="1:22" x14ac:dyDescent="0.25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</row>
    <row r="95" spans="1:22" x14ac:dyDescent="0.25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</row>
    <row r="96" spans="1:22" x14ac:dyDescent="0.25">
      <c r="A96" s="3"/>
      <c r="B96" s="74"/>
      <c r="C96" s="74"/>
      <c r="D96" s="80"/>
      <c r="E96" s="38"/>
      <c r="F96" s="38"/>
      <c r="G96" s="38"/>
      <c r="H96" s="81"/>
      <c r="I96" s="74"/>
      <c r="J96" s="74"/>
      <c r="K96" s="74"/>
      <c r="L96" s="74"/>
      <c r="M96" s="74"/>
      <c r="N96" s="74"/>
      <c r="O96" s="74"/>
      <c r="P96" s="74"/>
      <c r="Q96" s="74"/>
      <c r="R96" s="82"/>
      <c r="S96" s="85"/>
      <c r="T96" s="85"/>
      <c r="U96" s="85"/>
      <c r="V96" s="85"/>
    </row>
    <row r="98" spans="1:22" x14ac:dyDescent="0.25">
      <c r="A98" s="3"/>
      <c r="B98" s="74"/>
      <c r="C98" s="74"/>
      <c r="D98" s="74"/>
      <c r="E98" s="73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73"/>
      <c r="Q98" s="73"/>
      <c r="R98" s="73"/>
      <c r="S98" s="73"/>
      <c r="T98" s="73"/>
      <c r="U98" s="73"/>
      <c r="V98" s="75"/>
    </row>
  </sheetData>
  <mergeCells count="12">
    <mergeCell ref="A1:C1"/>
    <mergeCell ref="A2:D2"/>
    <mergeCell ref="E2:O2"/>
    <mergeCell ref="E45:G45"/>
    <mergeCell ref="E46:G46"/>
    <mergeCell ref="F98:O98"/>
    <mergeCell ref="V2:V3"/>
    <mergeCell ref="P2:S2"/>
    <mergeCell ref="T2:U2"/>
    <mergeCell ref="A44:V44"/>
    <mergeCell ref="R45:V45"/>
    <mergeCell ref="R46:V46"/>
  </mergeCells>
  <pageMargins left="0.11811023622047245" right="0.11811023622047245" top="0.39370078740157483" bottom="0.39370078740157483" header="0.31496062992125984" footer="0.31496062992125984"/>
  <pageSetup paperSize="9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0D06-0F90-4A5B-9966-43DB2C4366CA}">
  <dimension ref="B6:D43"/>
  <sheetViews>
    <sheetView topLeftCell="A4" zoomScale="140" zoomScaleNormal="140" workbookViewId="0">
      <selection activeCell="B11" sqref="B11:C11"/>
    </sheetView>
  </sheetViews>
  <sheetFormatPr defaultRowHeight="15" x14ac:dyDescent="0.25"/>
  <cols>
    <col min="3" max="3" width="14.28515625" customWidth="1"/>
    <col min="6" max="7" width="9.140625" customWidth="1"/>
  </cols>
  <sheetData>
    <row r="6" spans="2:4" ht="15.75" thickBot="1" x14ac:dyDescent="0.3"/>
    <row r="7" spans="2:4" ht="15.75" customHeight="1" thickBot="1" x14ac:dyDescent="0.3">
      <c r="B7" s="134" t="s">
        <v>87</v>
      </c>
      <c r="C7" s="135"/>
      <c r="D7" s="136"/>
    </row>
    <row r="8" spans="2:4" ht="15.75" customHeight="1" x14ac:dyDescent="0.25">
      <c r="B8" s="130"/>
      <c r="C8" s="131"/>
      <c r="D8" s="55"/>
    </row>
    <row r="9" spans="2:4" ht="15.75" customHeight="1" x14ac:dyDescent="0.25">
      <c r="B9" s="126"/>
      <c r="C9" s="127"/>
      <c r="D9" s="56"/>
    </row>
    <row r="10" spans="2:4" ht="15.75" customHeight="1" x14ac:dyDescent="0.25">
      <c r="B10" s="126"/>
      <c r="C10" s="127"/>
      <c r="D10" s="56"/>
    </row>
    <row r="11" spans="2:4" ht="15.75" customHeight="1" x14ac:dyDescent="0.25">
      <c r="B11" s="126"/>
      <c r="C11" s="127"/>
      <c r="D11" s="56"/>
    </row>
    <row r="12" spans="2:4" ht="15.75" customHeight="1" x14ac:dyDescent="0.25">
      <c r="B12" s="126"/>
      <c r="C12" s="127"/>
      <c r="D12" s="56"/>
    </row>
    <row r="13" spans="2:4" ht="15.75" customHeight="1" x14ac:dyDescent="0.25">
      <c r="B13" s="126"/>
      <c r="C13" s="127"/>
      <c r="D13" s="56"/>
    </row>
    <row r="14" spans="2:4" ht="15.75" customHeight="1" x14ac:dyDescent="0.25">
      <c r="B14" s="132"/>
      <c r="C14" s="133"/>
      <c r="D14" s="56"/>
    </row>
    <row r="15" spans="2:4" ht="15.75" customHeight="1" x14ac:dyDescent="0.25">
      <c r="B15" s="126"/>
      <c r="C15" s="127"/>
      <c r="D15" s="56"/>
    </row>
    <row r="16" spans="2:4" ht="15.75" customHeight="1" x14ac:dyDescent="0.25">
      <c r="B16" s="132"/>
      <c r="C16" s="133"/>
      <c r="D16" s="56"/>
    </row>
    <row r="17" spans="2:4" ht="15.75" customHeight="1" x14ac:dyDescent="0.25">
      <c r="B17" s="126"/>
      <c r="C17" s="127"/>
      <c r="D17" s="56"/>
    </row>
    <row r="18" spans="2:4" ht="15.75" customHeight="1" x14ac:dyDescent="0.25">
      <c r="B18" s="126"/>
      <c r="C18" s="127"/>
      <c r="D18" s="56"/>
    </row>
    <row r="19" spans="2:4" ht="15.75" customHeight="1" x14ac:dyDescent="0.25">
      <c r="B19" s="126"/>
      <c r="C19" s="127"/>
      <c r="D19" s="56"/>
    </row>
    <row r="20" spans="2:4" ht="15.75" customHeight="1" x14ac:dyDescent="0.25">
      <c r="B20" s="126"/>
      <c r="C20" s="127"/>
      <c r="D20" s="56"/>
    </row>
    <row r="21" spans="2:4" ht="15.75" customHeight="1" x14ac:dyDescent="0.25">
      <c r="B21" s="126"/>
      <c r="C21" s="127"/>
      <c r="D21" s="56"/>
    </row>
    <row r="22" spans="2:4" ht="15.75" customHeight="1" x14ac:dyDescent="0.25">
      <c r="B22" s="126"/>
      <c r="C22" s="127"/>
      <c r="D22" s="56"/>
    </row>
    <row r="23" spans="2:4" ht="15.75" customHeight="1" x14ac:dyDescent="0.25">
      <c r="B23" s="126"/>
      <c r="C23" s="127"/>
      <c r="D23" s="56"/>
    </row>
    <row r="24" spans="2:4" ht="15.75" customHeight="1" x14ac:dyDescent="0.25">
      <c r="B24" s="126"/>
      <c r="C24" s="127"/>
      <c r="D24" s="56"/>
    </row>
    <row r="25" spans="2:4" ht="15.75" customHeight="1" thickBot="1" x14ac:dyDescent="0.3">
      <c r="B25" s="128"/>
      <c r="C25" s="129"/>
      <c r="D25" s="57"/>
    </row>
    <row r="26" spans="2:4" ht="15.75" customHeight="1" x14ac:dyDescent="0.25">
      <c r="B26" s="130"/>
      <c r="C26" s="131"/>
      <c r="D26" s="55"/>
    </row>
    <row r="27" spans="2:4" ht="15.75" customHeight="1" x14ac:dyDescent="0.25">
      <c r="B27" s="126"/>
      <c r="C27" s="127"/>
      <c r="D27" s="56"/>
    </row>
    <row r="28" spans="2:4" ht="15.75" customHeight="1" x14ac:dyDescent="0.25">
      <c r="B28" s="126"/>
      <c r="C28" s="127"/>
      <c r="D28" s="56"/>
    </row>
    <row r="29" spans="2:4" ht="15.75" customHeight="1" thickBot="1" x14ac:dyDescent="0.3">
      <c r="B29" s="128"/>
      <c r="C29" s="129"/>
      <c r="D29" s="57"/>
    </row>
    <row r="30" spans="2:4" ht="15.75" customHeight="1" x14ac:dyDescent="0.25">
      <c r="B30" s="130"/>
      <c r="C30" s="131"/>
      <c r="D30" s="55"/>
    </row>
    <row r="31" spans="2:4" ht="15.75" customHeight="1" x14ac:dyDescent="0.25">
      <c r="B31" s="126"/>
      <c r="C31" s="127"/>
      <c r="D31" s="56"/>
    </row>
    <row r="32" spans="2:4" ht="15.75" customHeight="1" x14ac:dyDescent="0.25">
      <c r="B32" s="126"/>
      <c r="C32" s="127"/>
      <c r="D32" s="56"/>
    </row>
    <row r="33" spans="2:4" ht="15.75" customHeight="1" x14ac:dyDescent="0.25">
      <c r="B33" s="126"/>
      <c r="C33" s="127"/>
      <c r="D33" s="56"/>
    </row>
    <row r="34" spans="2:4" ht="15.75" customHeight="1" x14ac:dyDescent="0.25">
      <c r="B34" s="126"/>
      <c r="C34" s="127"/>
      <c r="D34" s="56"/>
    </row>
    <row r="35" spans="2:4" ht="15.75" customHeight="1" x14ac:dyDescent="0.25">
      <c r="B35" s="126"/>
      <c r="C35" s="127"/>
      <c r="D35" s="56"/>
    </row>
    <row r="36" spans="2:4" ht="15.75" customHeight="1" x14ac:dyDescent="0.25">
      <c r="B36" s="126"/>
      <c r="C36" s="127"/>
      <c r="D36" s="56"/>
    </row>
    <row r="37" spans="2:4" ht="15.75" customHeight="1" x14ac:dyDescent="0.25">
      <c r="B37" s="126"/>
      <c r="C37" s="127"/>
      <c r="D37" s="56"/>
    </row>
    <row r="38" spans="2:4" ht="15.75" customHeight="1" x14ac:dyDescent="0.25">
      <c r="B38" s="126"/>
      <c r="C38" s="127"/>
      <c r="D38" s="56"/>
    </row>
    <row r="39" spans="2:4" ht="15.75" customHeight="1" x14ac:dyDescent="0.25">
      <c r="B39" s="126"/>
      <c r="C39" s="127"/>
      <c r="D39" s="56"/>
    </row>
    <row r="40" spans="2:4" ht="15.75" customHeight="1" thickBot="1" x14ac:dyDescent="0.3">
      <c r="B40" s="124"/>
      <c r="C40" s="125"/>
      <c r="D40" s="56"/>
    </row>
    <row r="41" spans="2:4" ht="15.75" customHeight="1" x14ac:dyDescent="0.25">
      <c r="B41" s="126"/>
      <c r="C41" s="127"/>
      <c r="D41" s="56"/>
    </row>
    <row r="42" spans="2:4" ht="15.75" customHeight="1" x14ac:dyDescent="0.25">
      <c r="B42" s="126"/>
      <c r="C42" s="127"/>
      <c r="D42" s="56"/>
    </row>
    <row r="43" spans="2:4" ht="15.75" customHeight="1" thickBot="1" x14ac:dyDescent="0.3">
      <c r="B43" s="124"/>
      <c r="C43" s="125"/>
      <c r="D43" s="58"/>
    </row>
  </sheetData>
  <mergeCells count="37">
    <mergeCell ref="B12:C12"/>
    <mergeCell ref="B7:D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3:C43"/>
    <mergeCell ref="B37:C37"/>
    <mergeCell ref="B38:C38"/>
    <mergeCell ref="B39:C39"/>
    <mergeCell ref="B40:C40"/>
    <mergeCell ref="B41:C41"/>
    <mergeCell ref="B42:C4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MARÇO_2025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Cláudio</cp:lastModifiedBy>
  <cp:lastPrinted>2022-08-19T16:20:02Z</cp:lastPrinted>
  <dcterms:created xsi:type="dcterms:W3CDTF">2020-07-08T18:29:20Z</dcterms:created>
  <dcterms:modified xsi:type="dcterms:W3CDTF">2025-04-10T19:43:03Z</dcterms:modified>
</cp:coreProperties>
</file>