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JUNHO 2025\"/>
    </mc:Choice>
  </mc:AlternateContent>
  <xr:revisionPtr revIDLastSave="0" documentId="13_ncr:1_{E06683F3-824F-4E39-827E-9DE2EE7FB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H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S31" i="1" s="1"/>
  <c r="S30" i="1"/>
  <c r="S29" i="1"/>
  <c r="S28" i="1"/>
  <c r="S40" i="1"/>
  <c r="S39" i="1"/>
  <c r="S38" i="1"/>
  <c r="S37" i="1"/>
  <c r="S36" i="1"/>
  <c r="S35" i="1"/>
  <c r="S34" i="1"/>
  <c r="S33" i="1"/>
  <c r="S32" i="1"/>
  <c r="S21" i="1"/>
  <c r="P26" i="1"/>
  <c r="R7" i="1"/>
  <c r="R8" i="1"/>
  <c r="R4" i="1"/>
  <c r="O21" i="1"/>
  <c r="G6" i="1"/>
  <c r="V21" i="1" l="1"/>
  <c r="T21" i="1"/>
  <c r="G8" i="1"/>
  <c r="O44" i="1"/>
  <c r="R44" i="1" s="1"/>
  <c r="S12" i="1"/>
  <c r="O12" i="1"/>
  <c r="O28" i="1"/>
  <c r="V28" i="1" s="1"/>
  <c r="O31" i="1"/>
  <c r="V31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T12" i="1" l="1"/>
  <c r="S20" i="1"/>
  <c r="S4" i="1" l="1"/>
  <c r="O4" i="1"/>
  <c r="T4" i="1" s="1"/>
  <c r="U4" i="1" s="1"/>
  <c r="S22" i="1" l="1"/>
  <c r="O22" i="1"/>
  <c r="T22" i="1" l="1"/>
  <c r="U22" i="1" s="1"/>
  <c r="V22" i="1" l="1"/>
  <c r="O14" i="1"/>
  <c r="T14" i="1" s="1"/>
  <c r="U14" i="1" s="1"/>
  <c r="O11" i="1"/>
  <c r="O5" i="1" l="1"/>
  <c r="O8" i="1"/>
  <c r="S7" i="1" l="1"/>
  <c r="S14" i="1"/>
  <c r="S26" i="1" l="1"/>
  <c r="O26" i="1"/>
  <c r="S17" i="1"/>
  <c r="O17" i="1"/>
  <c r="T26" i="1" l="1"/>
  <c r="T17" i="1"/>
  <c r="U26" i="1" l="1"/>
  <c r="V26" i="1" s="1"/>
  <c r="U17" i="1"/>
  <c r="V17" i="1" s="1"/>
  <c r="O16" i="1"/>
  <c r="O7" i="1" l="1"/>
  <c r="T7" i="1" l="1"/>
  <c r="S8" i="1"/>
  <c r="T8" i="1"/>
  <c r="U8" i="1" s="1"/>
  <c r="S6" i="1"/>
  <c r="S24" i="1"/>
  <c r="O24" i="1"/>
  <c r="S23" i="1"/>
  <c r="O23" i="1"/>
  <c r="O20" i="1"/>
  <c r="S5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3" i="1"/>
  <c r="T9" i="1"/>
  <c r="T18" i="1"/>
  <c r="U18" i="1" s="1"/>
  <c r="V14" i="1"/>
  <c r="V4" i="1"/>
  <c r="T20" i="1"/>
  <c r="U20" i="1" s="1"/>
  <c r="T24" i="1"/>
  <c r="U24" i="1" s="1"/>
  <c r="V15" i="1"/>
  <c r="U10" i="1"/>
  <c r="T11" i="1"/>
  <c r="U11" i="1" s="1"/>
  <c r="V8" i="1"/>
  <c r="T5" i="1"/>
  <c r="U5" i="1" s="1"/>
  <c r="U23" i="1" l="1"/>
  <c r="V23" i="1" s="1"/>
  <c r="U13" i="1"/>
  <c r="V13" i="1" s="1"/>
  <c r="U9" i="1"/>
  <c r="V9" i="1" s="1"/>
  <c r="V10" i="1"/>
  <c r="V24" i="1"/>
  <c r="V20" i="1"/>
  <c r="V18" i="1"/>
  <c r="V11" i="1"/>
  <c r="V5" i="1"/>
  <c r="O6" i="1"/>
  <c r="T6" i="1" s="1"/>
  <c r="U6" i="1" s="1"/>
  <c r="V6" i="1" l="1"/>
  <c r="E29" i="1" l="1"/>
  <c r="O29" i="1" s="1"/>
  <c r="V29" i="1" s="1"/>
  <c r="E30" i="1" l="1"/>
  <c r="O30" i="1" s="1"/>
  <c r="V30" i="1" s="1"/>
</calcChain>
</file>

<file path=xl/sharedStrings.xml><?xml version="1.0" encoding="utf-8"?>
<sst xmlns="http://schemas.openxmlformats.org/spreadsheetml/2006/main" count="235" uniqueCount="107">
  <si>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</si>
  <si>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</si>
  <si>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</si>
  <si>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</si>
  <si>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</si>
  <si>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</si>
  <si>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</si>
  <si>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</si>
  <si>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</si>
  <si>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</si>
  <si>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</si>
  <si>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</si>
  <si>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</si>
  <si>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</si>
  <si>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</si>
  <si>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</si>
  <si>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</si>
  <si>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</si>
  <si>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</si>
  <si>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</si>
  <si>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</si>
  <si>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</si>
  <si>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</si>
  <si>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</si>
  <si>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</si>
  <si>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</si>
  <si>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</si>
  <si>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</si>
  <si>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</si>
  <si>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</si>
  <si>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</si>
  <si>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</si>
  <si>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</si>
  <si>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</si>
  <si>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</si>
  <si>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</si>
  <si>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</si>
  <si>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</si>
  <si>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</si>
  <si>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</si>
  <si>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</si>
  <si>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</si>
  <si>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</si>
  <si>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</si>
  <si>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</si>
  <si>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</si>
  <si>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</si>
  <si>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</si>
  <si>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</si>
  <si>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</si>
  <si>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</si>
  <si>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</si>
  <si>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</si>
  <si>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</si>
  <si>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</si>
  <si>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</si>
  <si>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</si>
  <si>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</si>
  <si>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</si>
  <si>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</si>
  <si>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</si>
  <si>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</si>
  <si>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</si>
  <si>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</si>
  <si>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</si>
  <si>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</si>
  <si>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</si>
  <si>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</si>
  <si>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</si>
  <si>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</si>
  <si>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</si>
  <si>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</si>
  <si>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</si>
  <si>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</si>
  <si>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</si>
  <si>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</si>
  <si>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</si>
  <si>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</si>
  <si>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</si>
  <si>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</si>
  <si>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</si>
  <si>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Agente Administrativo Especilidade Contabilidade</t>
  </si>
  <si>
    <t>Gilson Alves de Freitas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</si>
  <si>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</si>
  <si>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</si>
  <si>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</si>
  <si>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</si>
  <si>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</si>
  <si>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</si>
  <si>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</si>
  <si>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</si>
  <si>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</si>
  <si>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</si>
  <si>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</si>
  <si>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</si>
  <si>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</si>
  <si>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</si>
  <si>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</si>
  <si>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Fernanda Feliz Bitencourt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</si>
  <si>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</si>
  <si>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</si>
  <si>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</si>
  <si>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</si>
  <si>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</si>
  <si>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</si>
  <si>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</si>
  <si>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Competência: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</si>
</sst>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3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164" fontId="4" fillId="0" borderId="21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165" fontId="4" fillId="0" borderId="6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8" xfId="3" applyFont="1" applyBorder="1" applyAlignment="1">
      <alignment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4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4" xfId="0" applyNumberFormat="1" applyFont="1" applyBorder="1"/>
    <xf numFmtId="4" fontId="9" fillId="0" borderId="27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7" xfId="3" applyFont="1" applyFill="1" applyBorder="1" applyAlignment="1">
      <alignment vertical="center" wrapText="1"/>
    </xf>
    <xf numFmtId="164" fontId="4" fillId="0" borderId="37" xfId="3" applyFont="1" applyBorder="1" applyAlignment="1">
      <alignment vertical="center" wrapText="1"/>
    </xf>
    <xf numFmtId="165" fontId="4" fillId="0" borderId="34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38" xfId="3" applyFont="1" applyFill="1" applyBorder="1" applyAlignment="1">
      <alignment vertical="center" wrapText="1"/>
    </xf>
    <xf numFmtId="164" fontId="4" fillId="0" borderId="38" xfId="3" applyFont="1" applyBorder="1" applyAlignment="1">
      <alignment vertical="center" wrapText="1"/>
    </xf>
    <xf numFmtId="165" fontId="4" fillId="0" borderId="39" xfId="2" applyNumberFormat="1" applyFont="1" applyBorder="1" applyAlignment="1">
      <alignment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4" fontId="4" fillId="0" borderId="23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5" fillId="3" borderId="22" xfId="2" applyFont="1" applyFill="1" applyBorder="1" applyAlignment="1">
      <alignment vertical="center" wrapText="1"/>
    </xf>
    <xf numFmtId="0" fontId="4" fillId="0" borderId="23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1" xfId="3" applyFont="1" applyFill="1" applyBorder="1" applyAlignment="1">
      <alignment vertical="center" wrapText="1"/>
    </xf>
    <xf numFmtId="2" fontId="4" fillId="0" borderId="2" xfId="2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4" fontId="4" fillId="0" borderId="17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"/>
  <sheetViews>
    <sheetView tabSelected="1" zoomScale="140" zoomScaleNormal="140" workbookViewId="0">
      <pane ySplit="3" topLeftCell="A22" activePane="bottomLeft" state="frozen"/>
      <selection pane="bottomLeft" activeCell="R26" sqref="R26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97" t="s">
        <v>106</v>
      </c>
      <c r="B1" s="97"/>
      <c r="C1" s="97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98" t="s">
        <v>57</v>
      </c>
      <c r="B2" s="99"/>
      <c r="C2" s="99"/>
      <c r="D2" s="99"/>
      <c r="E2" s="99" t="s">
        <v>58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109" t="s">
        <v>59</v>
      </c>
      <c r="Q2" s="110"/>
      <c r="R2" s="110"/>
      <c r="S2" s="111"/>
      <c r="T2" s="109" t="s">
        <v>73</v>
      </c>
      <c r="U2" s="112"/>
      <c r="V2" s="107" t="s">
        <v>13</v>
      </c>
    </row>
    <row r="3" spans="1:22" ht="50.25" thickBot="1" x14ac:dyDescent="0.3">
      <c r="A3" s="37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8" t="s">
        <v>56</v>
      </c>
      <c r="M3" s="38" t="s">
        <v>78</v>
      </c>
      <c r="N3" s="38" t="s">
        <v>84</v>
      </c>
      <c r="O3" s="38" t="s">
        <v>72</v>
      </c>
      <c r="P3" s="38" t="s">
        <v>10</v>
      </c>
      <c r="Q3" s="38" t="s">
        <v>11</v>
      </c>
      <c r="R3" s="38" t="s">
        <v>12</v>
      </c>
      <c r="S3" s="48" t="s">
        <v>72</v>
      </c>
      <c r="T3" s="48" t="s">
        <v>74</v>
      </c>
      <c r="U3" s="45" t="s">
        <v>89</v>
      </c>
      <c r="V3" s="108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6383.02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50">
        <f>SUM(E4:N4)</f>
        <v>6683.02</v>
      </c>
      <c r="P4" s="8">
        <v>703.2</v>
      </c>
      <c r="Q4" s="8">
        <v>653.22</v>
      </c>
      <c r="R4" s="8">
        <f>584.2+222.59</f>
        <v>806.79000000000008</v>
      </c>
      <c r="S4" s="51">
        <f>SUM(P4:R4)</f>
        <v>2163.21</v>
      </c>
      <c r="T4" s="44">
        <f>O4-K4-L4</f>
        <v>6683.02</v>
      </c>
      <c r="U4" s="44">
        <f>IF(T4&gt;16800,T4-16800,0)</f>
        <v>0</v>
      </c>
      <c r="V4" s="12">
        <f>O4-S4-U4</f>
        <v>4519.8100000000004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/>
      <c r="O5" s="50">
        <f t="shared" ref="O5:O8" si="0">SUM(E5:N5)</f>
        <v>11912.15</v>
      </c>
      <c r="P5" s="8">
        <v>951.62</v>
      </c>
      <c r="Q5" s="8">
        <v>1973.42</v>
      </c>
      <c r="R5" s="8">
        <v>0</v>
      </c>
      <c r="S5" s="51">
        <f t="shared" ref="S5:S23" si="1">SUM(P5:R5)</f>
        <v>2925.04</v>
      </c>
      <c r="T5" s="44">
        <f t="shared" ref="T5:T23" si="2">O5-K5-L5</f>
        <v>11912.15</v>
      </c>
      <c r="U5" s="44">
        <f t="shared" ref="U5:U18" si="3">IF(T5&gt;16800,T5-16800,0)</f>
        <v>0</v>
      </c>
      <c r="V5" s="12">
        <f>O5-S5-U5</f>
        <v>8987.11</v>
      </c>
    </row>
    <row r="6" spans="1:22" ht="24.75" x14ac:dyDescent="0.25">
      <c r="A6" s="10" t="s">
        <v>87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50">
        <f t="shared" si="0"/>
        <v>12700.93</v>
      </c>
      <c r="P6" s="13">
        <v>951.62</v>
      </c>
      <c r="Q6" s="13">
        <v>2239.83</v>
      </c>
      <c r="R6" s="13">
        <v>0</v>
      </c>
      <c r="S6" s="51">
        <f>SUM(P6:R6)</f>
        <v>3191.45</v>
      </c>
      <c r="T6" s="44">
        <f>O6-K6-L6</f>
        <v>12700.93</v>
      </c>
      <c r="U6" s="44">
        <f>IF(T6&gt;16800,T6-16800,0)</f>
        <v>0</v>
      </c>
      <c r="V6" s="12">
        <f t="shared" ref="V6:V8" si="4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86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480</v>
      </c>
      <c r="N7" s="8"/>
      <c r="O7" s="50">
        <f t="shared" si="0"/>
        <v>14089.7</v>
      </c>
      <c r="P7" s="8">
        <v>951.62</v>
      </c>
      <c r="Q7" s="8">
        <v>1700.56</v>
      </c>
      <c r="R7" s="8">
        <f>2644.07+3169.75</f>
        <v>5813.82</v>
      </c>
      <c r="S7" s="51">
        <f>SUM(P7:R7)</f>
        <v>8466</v>
      </c>
      <c r="T7" s="44">
        <f>O7-K7-L7</f>
        <v>14089.7</v>
      </c>
      <c r="U7" s="44">
        <f t="shared" si="3"/>
        <v>0</v>
      </c>
      <c r="V7" s="12">
        <f>O7-S7-U7</f>
        <v>5623.7000000000007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/>
      <c r="O8" s="50">
        <f t="shared" si="0"/>
        <v>14524.46</v>
      </c>
      <c r="P8" s="8">
        <v>951.62</v>
      </c>
      <c r="Q8" s="8">
        <v>2642.3</v>
      </c>
      <c r="R8" s="8">
        <f>3200.05+388.47</f>
        <v>3588.5200000000004</v>
      </c>
      <c r="S8" s="51">
        <f>SUM(P8:R8)</f>
        <v>7182.4400000000005</v>
      </c>
      <c r="T8" s="44">
        <f>O8-K8-L8</f>
        <v>14524.46</v>
      </c>
      <c r="U8" s="44">
        <f t="shared" si="3"/>
        <v>0</v>
      </c>
      <c r="V8" s="12">
        <f t="shared" si="4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5104.95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/>
      <c r="O9" s="50">
        <f t="shared" ref="O9:O24" si="5">SUM(E9:N9)</f>
        <v>5404.95</v>
      </c>
      <c r="P9" s="8">
        <v>524.27</v>
      </c>
      <c r="Q9" s="8">
        <v>336.5</v>
      </c>
      <c r="R9" s="8">
        <v>0</v>
      </c>
      <c r="S9" s="51">
        <f t="shared" si="1"/>
        <v>860.77</v>
      </c>
      <c r="T9" s="44">
        <f t="shared" si="2"/>
        <v>5404.95</v>
      </c>
      <c r="U9" s="44">
        <f t="shared" si="3"/>
        <v>0</v>
      </c>
      <c r="V9" s="12">
        <f>O9-S9-U9</f>
        <v>4544.18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50">
        <f t="shared" si="5"/>
        <v>7182.29</v>
      </c>
      <c r="P10" s="8">
        <v>722.7</v>
      </c>
      <c r="Q10" s="8">
        <v>634.02</v>
      </c>
      <c r="R10" s="8">
        <v>156.09</v>
      </c>
      <c r="S10" s="51">
        <f t="shared" si="1"/>
        <v>1512.81</v>
      </c>
      <c r="T10" s="44">
        <f>O10-K10-L10</f>
        <v>7182.29</v>
      </c>
      <c r="U10" s="44">
        <f t="shared" si="3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8">
        <v>8471.4500000000007</v>
      </c>
      <c r="F11" s="8"/>
      <c r="G11" s="8"/>
      <c r="H11" s="8"/>
      <c r="I11" s="8"/>
      <c r="J11" s="68">
        <v>0</v>
      </c>
      <c r="K11" s="68">
        <v>0</v>
      </c>
      <c r="L11" s="68">
        <v>0</v>
      </c>
      <c r="M11" s="8">
        <v>300</v>
      </c>
      <c r="N11" s="8"/>
      <c r="O11" s="50">
        <f>SUM(E11:N11)</f>
        <v>8771.4500000000007</v>
      </c>
      <c r="P11" s="68">
        <v>951.62</v>
      </c>
      <c r="Q11" s="68">
        <v>1159.22</v>
      </c>
      <c r="R11" s="8"/>
      <c r="S11" s="51">
        <f t="shared" si="1"/>
        <v>2110.84</v>
      </c>
      <c r="T11" s="44">
        <f t="shared" si="2"/>
        <v>8771.4500000000007</v>
      </c>
      <c r="U11" s="44">
        <f t="shared" si="3"/>
        <v>0</v>
      </c>
      <c r="V11" s="12">
        <f>O11-S11-U11</f>
        <v>6660.6100000000006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5169.22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/>
      <c r="O12" s="50">
        <f>SUM(E12:N12)</f>
        <v>6009.22</v>
      </c>
      <c r="P12" s="8">
        <v>533.27</v>
      </c>
      <c r="Q12" s="8">
        <v>324.94</v>
      </c>
      <c r="R12" s="8">
        <v>121.93</v>
      </c>
      <c r="S12" s="51">
        <f>SUM(P12:R12)</f>
        <v>980.1400000000001</v>
      </c>
      <c r="T12" s="44">
        <f>O12-K12-L12</f>
        <v>6009.22</v>
      </c>
      <c r="U12" s="44">
        <f t="shared" si="3"/>
        <v>0</v>
      </c>
      <c r="V12" s="12">
        <f>O12-S12-U12</f>
        <v>5029.08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6661.51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/>
      <c r="O13" s="50">
        <f t="shared" si="5"/>
        <v>7321.51</v>
      </c>
      <c r="P13" s="8">
        <v>742.19</v>
      </c>
      <c r="Q13" s="8">
        <v>719.08</v>
      </c>
      <c r="R13" s="8">
        <v>0</v>
      </c>
      <c r="S13" s="51">
        <f t="shared" si="1"/>
        <v>1461.27</v>
      </c>
      <c r="T13" s="44">
        <f t="shared" si="2"/>
        <v>7321.51</v>
      </c>
      <c r="U13" s="44">
        <f t="shared" si="3"/>
        <v>0</v>
      </c>
      <c r="V13" s="12">
        <f>O13-S13-U13</f>
        <v>5860.24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8">
        <v>10887.76</v>
      </c>
      <c r="F14" s="68"/>
      <c r="G14" s="68">
        <v>2177.5500000000002</v>
      </c>
      <c r="H14" s="8"/>
      <c r="I14" s="8"/>
      <c r="J14" s="68">
        <v>0</v>
      </c>
      <c r="K14" s="68">
        <v>0</v>
      </c>
      <c r="L14" s="68">
        <v>0</v>
      </c>
      <c r="M14" s="8">
        <v>300</v>
      </c>
      <c r="N14" s="8"/>
      <c r="O14" s="50">
        <f>SUM(E14:N14)</f>
        <v>13365.310000000001</v>
      </c>
      <c r="P14" s="68">
        <v>951.62</v>
      </c>
      <c r="Q14" s="68">
        <v>2422.5300000000002</v>
      </c>
      <c r="R14" s="8">
        <v>0</v>
      </c>
      <c r="S14" s="51">
        <f>SUM(P14:R14)</f>
        <v>3374.15</v>
      </c>
      <c r="T14" s="44">
        <f>O14-K14-L14</f>
        <v>13365.310000000001</v>
      </c>
      <c r="U14" s="44">
        <f t="shared" si="3"/>
        <v>0</v>
      </c>
      <c r="V14" s="12">
        <f>O14-S14-U14</f>
        <v>9991.1600000000017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6383.02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50">
        <f t="shared" si="5"/>
        <v>6683.02</v>
      </c>
      <c r="P15" s="8">
        <v>703.2</v>
      </c>
      <c r="Q15" s="8">
        <v>653.22</v>
      </c>
      <c r="R15" s="8"/>
      <c r="S15" s="51">
        <f t="shared" si="1"/>
        <v>1356.42</v>
      </c>
      <c r="T15" s="44">
        <f t="shared" si="2"/>
        <v>6683.02</v>
      </c>
      <c r="U15" s="44">
        <f t="shared" si="3"/>
        <v>0</v>
      </c>
      <c r="V15" s="12">
        <f t="shared" si="6"/>
        <v>5326.6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6661.51</v>
      </c>
      <c r="F16" s="8"/>
      <c r="G16" s="8">
        <v>999.23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50">
        <f t="shared" si="5"/>
        <v>8320.74</v>
      </c>
      <c r="P16" s="8">
        <v>882.08</v>
      </c>
      <c r="Q16" s="8">
        <v>955.4</v>
      </c>
      <c r="R16" s="8"/>
      <c r="S16" s="51">
        <f t="shared" si="1"/>
        <v>1837.48</v>
      </c>
      <c r="T16" s="44">
        <f t="shared" si="2"/>
        <v>8320.74</v>
      </c>
      <c r="U16" s="44">
        <f t="shared" si="3"/>
        <v>0</v>
      </c>
      <c r="V16" s="12">
        <f>O16-S16-U16</f>
        <v>6483.26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66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/>
      <c r="O17" s="50">
        <f t="shared" si="5"/>
        <v>6265.36</v>
      </c>
      <c r="P17" s="8">
        <v>644.73</v>
      </c>
      <c r="Q17" s="8">
        <v>554.44000000000005</v>
      </c>
      <c r="R17" s="8"/>
      <c r="S17" s="51">
        <f t="shared" si="1"/>
        <v>1199.17</v>
      </c>
      <c r="T17" s="44">
        <f t="shared" si="2"/>
        <v>6265.36</v>
      </c>
      <c r="U17" s="44">
        <f t="shared" si="3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1101.2</v>
      </c>
      <c r="F18" s="16"/>
      <c r="G18" s="16">
        <v>55.06</v>
      </c>
      <c r="H18" s="16"/>
      <c r="I18" s="16"/>
      <c r="J18" s="16">
        <v>0</v>
      </c>
      <c r="K18" s="16">
        <v>0</v>
      </c>
      <c r="L18" s="16">
        <v>0</v>
      </c>
      <c r="M18" s="16">
        <v>70</v>
      </c>
      <c r="N18" s="16"/>
      <c r="O18" s="57">
        <f t="shared" si="5"/>
        <v>1226.26</v>
      </c>
      <c r="P18" s="16">
        <v>86.71</v>
      </c>
      <c r="Q18" s="16">
        <v>0</v>
      </c>
      <c r="R18" s="16">
        <v>0</v>
      </c>
      <c r="S18" s="58">
        <f t="shared" si="1"/>
        <v>86.71</v>
      </c>
      <c r="T18" s="59">
        <f>O18-K18-L18</f>
        <v>1226.26</v>
      </c>
      <c r="U18" s="44">
        <f t="shared" si="3"/>
        <v>0</v>
      </c>
      <c r="V18" s="60">
        <f t="shared" si="6"/>
        <v>1139.55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61" t="s">
        <v>72</v>
      </c>
      <c r="T19" s="61" t="s">
        <v>74</v>
      </c>
      <c r="U19" s="45" t="s">
        <v>89</v>
      </c>
      <c r="V19" s="6" t="s">
        <v>13</v>
      </c>
    </row>
    <row r="20" spans="1:22" ht="24.75" x14ac:dyDescent="0.25">
      <c r="A20" s="7" t="s">
        <v>90</v>
      </c>
      <c r="B20" s="43" t="s">
        <v>44</v>
      </c>
      <c r="C20" s="43" t="s">
        <v>77</v>
      </c>
      <c r="D20" s="43" t="s">
        <v>93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50">
        <f t="shared" si="5"/>
        <v>7716.13</v>
      </c>
      <c r="P20" s="9">
        <v>847.84</v>
      </c>
      <c r="Q20" s="9">
        <v>897.55</v>
      </c>
      <c r="R20" s="9">
        <v>0</v>
      </c>
      <c r="S20" s="51">
        <f>SUM(P20:R20)</f>
        <v>1745.3899999999999</v>
      </c>
      <c r="T20" s="44">
        <f t="shared" si="2"/>
        <v>7716.13</v>
      </c>
      <c r="U20" s="44">
        <f t="shared" ref="U20:U24" si="7">IF(T20&gt;16800,T20-16800,0)</f>
        <v>0</v>
      </c>
      <c r="V20" s="12">
        <f t="shared" ref="V20:V24" si="8">O20-S20-U20</f>
        <v>5970.74</v>
      </c>
    </row>
    <row r="21" spans="1:22" ht="41.25" x14ac:dyDescent="0.25">
      <c r="A21" s="7" t="s">
        <v>104</v>
      </c>
      <c r="B21" s="43" t="s">
        <v>44</v>
      </c>
      <c r="C21" s="15" t="s">
        <v>46</v>
      </c>
      <c r="D21" s="43" t="s">
        <v>105</v>
      </c>
      <c r="E21" s="9">
        <v>10887.76</v>
      </c>
      <c r="F21" s="9"/>
      <c r="G21" s="9"/>
      <c r="H21" s="9"/>
      <c r="I21" s="9"/>
      <c r="J21" s="9"/>
      <c r="K21" s="9"/>
      <c r="L21" s="9"/>
      <c r="M21" s="9">
        <v>480</v>
      </c>
      <c r="N21" s="9"/>
      <c r="O21" s="50">
        <f>SUM(E21:N21)</f>
        <v>11367.76</v>
      </c>
      <c r="P21" s="9">
        <v>951.62</v>
      </c>
      <c r="Q21" s="9">
        <v>1771.57</v>
      </c>
      <c r="R21" s="9"/>
      <c r="S21" s="51">
        <f>SUM(P21:R21)</f>
        <v>2723.19</v>
      </c>
      <c r="T21" s="44">
        <f t="shared" si="2"/>
        <v>11367.76</v>
      </c>
      <c r="U21" s="44"/>
      <c r="V21" s="12">
        <f t="shared" si="8"/>
        <v>8644.57</v>
      </c>
    </row>
    <row r="22" spans="1:22" ht="24.75" x14ac:dyDescent="0.25">
      <c r="A22" s="7" t="s">
        <v>83</v>
      </c>
      <c r="B22" s="43" t="s">
        <v>44</v>
      </c>
      <c r="C22" s="43" t="s">
        <v>76</v>
      </c>
      <c r="D22" s="43" t="s">
        <v>93</v>
      </c>
      <c r="E22" s="9">
        <v>4944.09</v>
      </c>
      <c r="F22" s="9"/>
      <c r="G22" s="9"/>
      <c r="H22" s="9"/>
      <c r="I22" s="9"/>
      <c r="J22" s="9">
        <v>0</v>
      </c>
      <c r="K22" s="9">
        <v>0</v>
      </c>
      <c r="L22" s="9"/>
      <c r="M22" s="9">
        <v>300</v>
      </c>
      <c r="N22" s="9"/>
      <c r="O22" s="50">
        <f t="shared" si="5"/>
        <v>5244.09</v>
      </c>
      <c r="P22" s="9">
        <v>501.75</v>
      </c>
      <c r="Q22" s="9">
        <v>300.31</v>
      </c>
      <c r="R22" s="9">
        <v>0</v>
      </c>
      <c r="S22" s="51">
        <f t="shared" si="1"/>
        <v>802.06</v>
      </c>
      <c r="T22" s="44">
        <f t="shared" si="2"/>
        <v>5244.09</v>
      </c>
      <c r="U22" s="44">
        <f t="shared" si="7"/>
        <v>0</v>
      </c>
      <c r="V22" s="12">
        <f t="shared" si="8"/>
        <v>4442.0300000000007</v>
      </c>
    </row>
    <row r="23" spans="1:22" ht="24.75" x14ac:dyDescent="0.25">
      <c r="A23" s="10" t="s">
        <v>62</v>
      </c>
      <c r="B23" s="11" t="s">
        <v>44</v>
      </c>
      <c r="C23" s="43" t="s">
        <v>45</v>
      </c>
      <c r="D23" s="11" t="s">
        <v>93</v>
      </c>
      <c r="E23" s="8">
        <v>10887.76</v>
      </c>
      <c r="F23" s="9"/>
      <c r="G23" s="8"/>
      <c r="H23" s="8"/>
      <c r="I23" s="8"/>
      <c r="J23" s="8">
        <v>0</v>
      </c>
      <c r="K23" s="8">
        <v>0</v>
      </c>
      <c r="L23" s="8">
        <v>0</v>
      </c>
      <c r="M23" s="8">
        <v>840</v>
      </c>
      <c r="N23" s="8"/>
      <c r="O23" s="50">
        <f t="shared" si="5"/>
        <v>11727.76</v>
      </c>
      <c r="P23" s="8">
        <v>951.62</v>
      </c>
      <c r="Q23" s="8">
        <v>1823.71</v>
      </c>
      <c r="R23" s="8"/>
      <c r="S23" s="51">
        <f t="shared" si="1"/>
        <v>2775.33</v>
      </c>
      <c r="T23" s="44">
        <f t="shared" si="2"/>
        <v>11727.76</v>
      </c>
      <c r="U23" s="44">
        <f t="shared" si="7"/>
        <v>0</v>
      </c>
      <c r="V23" s="12">
        <f t="shared" si="8"/>
        <v>8952.43</v>
      </c>
    </row>
    <row r="24" spans="1:22" ht="25.5" thickBot="1" x14ac:dyDescent="0.3">
      <c r="A24" s="14" t="s">
        <v>91</v>
      </c>
      <c r="B24" s="15" t="s">
        <v>44</v>
      </c>
      <c r="C24" s="15" t="s">
        <v>92</v>
      </c>
      <c r="D24" s="15" t="s">
        <v>93</v>
      </c>
      <c r="E24" s="16">
        <v>10887.76</v>
      </c>
      <c r="F24" s="30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660</v>
      </c>
      <c r="N24" s="16"/>
      <c r="O24" s="57">
        <f t="shared" si="5"/>
        <v>11547.76</v>
      </c>
      <c r="P24" s="16">
        <v>951.62</v>
      </c>
      <c r="Q24" s="16">
        <v>1771.57</v>
      </c>
      <c r="R24" s="16"/>
      <c r="S24" s="58">
        <f>SUM(P24:R24)</f>
        <v>2723.19</v>
      </c>
      <c r="T24" s="59">
        <f>O24-K24-L24</f>
        <v>11547.76</v>
      </c>
      <c r="U24" s="44">
        <f t="shared" si="7"/>
        <v>0</v>
      </c>
      <c r="V24" s="60">
        <f t="shared" si="8"/>
        <v>8824.57</v>
      </c>
    </row>
    <row r="25" spans="1:22" ht="25.5" customHeight="1" thickBot="1" x14ac:dyDescent="0.3">
      <c r="A25" s="4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54</v>
      </c>
      <c r="G25" s="5" t="s">
        <v>5</v>
      </c>
      <c r="H25" s="5" t="s">
        <v>6</v>
      </c>
      <c r="I25" s="5" t="s">
        <v>7</v>
      </c>
      <c r="J25" s="5" t="s">
        <v>8</v>
      </c>
      <c r="K25" s="5" t="s">
        <v>43</v>
      </c>
      <c r="L25" s="5" t="s">
        <v>56</v>
      </c>
      <c r="M25" s="5" t="s">
        <v>78</v>
      </c>
      <c r="N25" s="5"/>
      <c r="O25" s="5" t="s">
        <v>72</v>
      </c>
      <c r="P25" s="5" t="s">
        <v>10</v>
      </c>
      <c r="Q25" s="5" t="s">
        <v>11</v>
      </c>
      <c r="R25" s="5" t="s">
        <v>12</v>
      </c>
      <c r="S25" s="61" t="s">
        <v>72</v>
      </c>
      <c r="T25" s="61" t="s">
        <v>74</v>
      </c>
      <c r="U25" s="45" t="s">
        <v>89</v>
      </c>
      <c r="V25" s="6" t="s">
        <v>13</v>
      </c>
    </row>
    <row r="26" spans="1:22" ht="32.25" customHeight="1" thickBot="1" x14ac:dyDescent="0.3">
      <c r="A26" s="73" t="s">
        <v>82</v>
      </c>
      <c r="B26" s="74" t="s">
        <v>79</v>
      </c>
      <c r="C26" s="11" t="s">
        <v>81</v>
      </c>
      <c r="D26" s="67">
        <v>45096</v>
      </c>
      <c r="E26" s="9">
        <v>3778.06</v>
      </c>
      <c r="F26" s="9"/>
      <c r="G26" s="9"/>
      <c r="H26" s="9"/>
      <c r="I26" s="9"/>
      <c r="J26" s="9">
        <v>7953.81</v>
      </c>
      <c r="K26" s="9">
        <v>2651.27</v>
      </c>
      <c r="L26" s="9">
        <v>0</v>
      </c>
      <c r="M26" s="9">
        <v>480</v>
      </c>
      <c r="N26" s="9">
        <v>2982.68</v>
      </c>
      <c r="O26" s="62">
        <f>SUM(E26:N26)</f>
        <v>17845.82</v>
      </c>
      <c r="P26" s="9">
        <f>346.77+251.32</f>
        <v>598.08999999999992</v>
      </c>
      <c r="Q26" s="9">
        <v>81.47</v>
      </c>
      <c r="R26" s="9">
        <v>1610.65</v>
      </c>
      <c r="S26" s="63">
        <f>SUM(P26:R26)</f>
        <v>2290.21</v>
      </c>
      <c r="T26" s="64">
        <f>O26-K26-L26</f>
        <v>15194.55</v>
      </c>
      <c r="U26" s="44">
        <f t="shared" ref="U26" si="9">IF(T26&gt;16800,T26-16800,0)</f>
        <v>0</v>
      </c>
      <c r="V26" s="65">
        <f>O26-S26-U26</f>
        <v>15555.61</v>
      </c>
    </row>
    <row r="27" spans="1:22" ht="25.5" customHeight="1" thickBot="1" x14ac:dyDescent="0.3">
      <c r="A27" s="4" t="s">
        <v>47</v>
      </c>
      <c r="B27" s="5" t="s">
        <v>1</v>
      </c>
      <c r="C27" s="5" t="s">
        <v>2</v>
      </c>
      <c r="D27" s="5" t="s">
        <v>3</v>
      </c>
      <c r="E27" s="61" t="s">
        <v>4</v>
      </c>
      <c r="F27" s="90"/>
      <c r="G27" s="88"/>
      <c r="H27" s="88"/>
      <c r="I27" s="88"/>
      <c r="J27" s="5" t="s">
        <v>8</v>
      </c>
      <c r="K27" s="5" t="s">
        <v>9</v>
      </c>
      <c r="L27" s="5"/>
      <c r="M27" s="5" t="s">
        <v>78</v>
      </c>
      <c r="N27" s="85"/>
      <c r="O27" s="5" t="s">
        <v>72</v>
      </c>
      <c r="P27" s="89" t="s">
        <v>10</v>
      </c>
      <c r="Q27" s="5" t="s">
        <v>11</v>
      </c>
      <c r="R27" s="5" t="s">
        <v>12</v>
      </c>
      <c r="S27" s="61" t="s">
        <v>72</v>
      </c>
      <c r="T27" s="5"/>
      <c r="U27" s="45" t="s">
        <v>89</v>
      </c>
      <c r="V27" s="6" t="s">
        <v>13</v>
      </c>
    </row>
    <row r="28" spans="1:22" ht="24.75" customHeight="1" x14ac:dyDescent="0.25">
      <c r="A28" s="10" t="s">
        <v>95</v>
      </c>
      <c r="B28" s="28" t="s">
        <v>48</v>
      </c>
      <c r="C28" s="29" t="s">
        <v>49</v>
      </c>
      <c r="D28" s="11" t="s">
        <v>96</v>
      </c>
      <c r="E28" s="9">
        <v>8500</v>
      </c>
      <c r="F28" s="86"/>
      <c r="G28" s="86"/>
      <c r="H28" s="86"/>
      <c r="I28" s="86"/>
      <c r="J28" s="86"/>
      <c r="K28" s="86"/>
      <c r="L28" s="86"/>
      <c r="M28" s="86">
        <v>300</v>
      </c>
      <c r="N28" s="86"/>
      <c r="O28" s="96">
        <f>SUM(E28:N28)</f>
        <v>8800</v>
      </c>
      <c r="P28" s="9">
        <v>951.62</v>
      </c>
      <c r="Q28" s="30">
        <v>1167.07</v>
      </c>
      <c r="R28" s="8">
        <v>0</v>
      </c>
      <c r="S28" s="51">
        <f>SUM(P28:R28)</f>
        <v>2118.69</v>
      </c>
      <c r="T28" s="8"/>
      <c r="U28" s="44">
        <f t="shared" ref="U28:U40" si="10">IF(T28&gt;16800,T28-16800,0)</f>
        <v>0</v>
      </c>
      <c r="V28" s="40">
        <f>O28-P28-Q28-R28</f>
        <v>6681.31</v>
      </c>
    </row>
    <row r="29" spans="1:22" ht="24.75" customHeight="1" x14ac:dyDescent="0.25">
      <c r="A29" s="10" t="s">
        <v>63</v>
      </c>
      <c r="B29" s="11" t="s">
        <v>48</v>
      </c>
      <c r="C29" s="11" t="s">
        <v>49</v>
      </c>
      <c r="D29" s="11" t="s">
        <v>96</v>
      </c>
      <c r="E29" s="8">
        <f>E28</f>
        <v>8500</v>
      </c>
      <c r="F29" s="83"/>
      <c r="G29" s="83"/>
      <c r="H29" s="83"/>
      <c r="I29" s="83"/>
      <c r="J29" s="83"/>
      <c r="K29" s="83"/>
      <c r="L29" s="83"/>
      <c r="M29" s="83">
        <v>840</v>
      </c>
      <c r="N29" s="83"/>
      <c r="O29" s="96">
        <f t="shared" ref="O29:O40" si="11">SUM(E29:N29)</f>
        <v>9340</v>
      </c>
      <c r="P29" s="9">
        <v>951.62</v>
      </c>
      <c r="Q29" s="8">
        <v>1062.8</v>
      </c>
      <c r="R29" s="8">
        <v>2556.64</v>
      </c>
      <c r="S29" s="51">
        <f>SUM(P29:R29)</f>
        <v>4571.0599999999995</v>
      </c>
      <c r="T29" s="8"/>
      <c r="U29" s="44">
        <f t="shared" si="10"/>
        <v>0</v>
      </c>
      <c r="V29" s="40">
        <f t="shared" ref="V29:V30" si="12">O29-P29-Q29-R29</f>
        <v>4768.9399999999987</v>
      </c>
    </row>
    <row r="30" spans="1:22" ht="33" customHeight="1" x14ac:dyDescent="0.25">
      <c r="A30" s="10" t="s">
        <v>97</v>
      </c>
      <c r="B30" s="11" t="s">
        <v>48</v>
      </c>
      <c r="C30" s="11" t="s">
        <v>49</v>
      </c>
      <c r="D30" s="11" t="s">
        <v>96</v>
      </c>
      <c r="E30" s="8">
        <f>E29</f>
        <v>8500</v>
      </c>
      <c r="F30" s="83"/>
      <c r="G30" s="83"/>
      <c r="H30" s="83"/>
      <c r="I30" s="83"/>
      <c r="J30" s="83"/>
      <c r="K30" s="83"/>
      <c r="L30" s="83"/>
      <c r="M30" s="83">
        <v>840</v>
      </c>
      <c r="N30" s="83"/>
      <c r="O30" s="96">
        <f t="shared" si="11"/>
        <v>9340</v>
      </c>
      <c r="P30" s="9">
        <v>951.62</v>
      </c>
      <c r="Q30" s="8">
        <v>1010.66</v>
      </c>
      <c r="R30" s="8"/>
      <c r="S30" s="51">
        <f>SUM(P30:R30)</f>
        <v>1962.28</v>
      </c>
      <c r="T30" s="8"/>
      <c r="U30" s="44">
        <f t="shared" si="10"/>
        <v>0</v>
      </c>
      <c r="V30" s="40">
        <f t="shared" si="12"/>
        <v>7377.7199999999993</v>
      </c>
    </row>
    <row r="31" spans="1:22" ht="24.75" customHeight="1" x14ac:dyDescent="0.25">
      <c r="A31" s="10" t="s">
        <v>98</v>
      </c>
      <c r="B31" s="11" t="s">
        <v>48</v>
      </c>
      <c r="C31" s="11" t="s">
        <v>49</v>
      </c>
      <c r="D31" s="11" t="s">
        <v>96</v>
      </c>
      <c r="E31" s="9">
        <v>8500</v>
      </c>
      <c r="F31" s="83"/>
      <c r="G31" s="83"/>
      <c r="H31" s="83"/>
      <c r="I31" s="83"/>
      <c r="J31" s="83"/>
      <c r="K31" s="83"/>
      <c r="L31" s="83"/>
      <c r="M31" s="83">
        <v>840</v>
      </c>
      <c r="N31" s="83"/>
      <c r="O31" s="96">
        <f t="shared" si="11"/>
        <v>9340</v>
      </c>
      <c r="P31" s="9">
        <v>951.62</v>
      </c>
      <c r="Q31" s="8">
        <v>1010.66</v>
      </c>
      <c r="R31" s="8">
        <f>787.1+2158.9</f>
        <v>2946</v>
      </c>
      <c r="S31" s="51">
        <f t="shared" ref="S31:S40" si="13">SUM(P31:R31)</f>
        <v>4908.28</v>
      </c>
      <c r="T31" s="8"/>
      <c r="U31" s="44">
        <f t="shared" si="10"/>
        <v>0</v>
      </c>
      <c r="V31" s="40">
        <f t="shared" ref="V31:V40" si="14">O31-P31-Q31-R31</f>
        <v>4431.7199999999993</v>
      </c>
    </row>
    <row r="32" spans="1:22" ht="33" customHeight="1" x14ac:dyDescent="0.25">
      <c r="A32" s="10" t="s">
        <v>94</v>
      </c>
      <c r="B32" s="11" t="s">
        <v>48</v>
      </c>
      <c r="C32" s="11" t="s">
        <v>49</v>
      </c>
      <c r="D32" s="11" t="s">
        <v>96</v>
      </c>
      <c r="E32" s="8">
        <v>8500</v>
      </c>
      <c r="F32" s="83"/>
      <c r="G32" s="83"/>
      <c r="H32" s="83"/>
      <c r="I32" s="83"/>
      <c r="J32" s="83"/>
      <c r="K32" s="83"/>
      <c r="L32" s="83"/>
      <c r="M32" s="83">
        <v>300</v>
      </c>
      <c r="N32" s="83"/>
      <c r="O32" s="96">
        <f t="shared" si="11"/>
        <v>8800</v>
      </c>
      <c r="P32" s="9">
        <v>951.62</v>
      </c>
      <c r="Q32" s="8">
        <v>1167.07</v>
      </c>
      <c r="R32" s="8">
        <v>382.21</v>
      </c>
      <c r="S32" s="51">
        <f t="shared" si="13"/>
        <v>2500.9</v>
      </c>
      <c r="T32" s="8"/>
      <c r="U32" s="44">
        <f t="shared" si="10"/>
        <v>0</v>
      </c>
      <c r="V32" s="40">
        <f t="shared" si="14"/>
        <v>6299.1</v>
      </c>
    </row>
    <row r="33" spans="1:22" ht="33" customHeight="1" x14ac:dyDescent="0.25">
      <c r="A33" s="10" t="s">
        <v>99</v>
      </c>
      <c r="B33" s="11" t="s">
        <v>48</v>
      </c>
      <c r="C33" s="11" t="s">
        <v>49</v>
      </c>
      <c r="D33" s="11" t="s">
        <v>96</v>
      </c>
      <c r="E33" s="9">
        <v>8500</v>
      </c>
      <c r="F33" s="83"/>
      <c r="G33" s="83"/>
      <c r="H33" s="83"/>
      <c r="I33" s="83"/>
      <c r="J33" s="83"/>
      <c r="K33" s="83"/>
      <c r="L33" s="83"/>
      <c r="M33" s="83">
        <v>300</v>
      </c>
      <c r="N33" s="83"/>
      <c r="O33" s="96">
        <f t="shared" si="11"/>
        <v>8800</v>
      </c>
      <c r="P33" s="9">
        <v>951.62</v>
      </c>
      <c r="Q33" s="8">
        <v>1167.07</v>
      </c>
      <c r="R33" s="8"/>
      <c r="S33" s="51">
        <f t="shared" si="13"/>
        <v>2118.69</v>
      </c>
      <c r="T33" s="8"/>
      <c r="U33" s="44">
        <f t="shared" si="10"/>
        <v>0</v>
      </c>
      <c r="V33" s="40">
        <f t="shared" si="14"/>
        <v>6681.31</v>
      </c>
    </row>
    <row r="34" spans="1:22" ht="24.75" customHeight="1" x14ac:dyDescent="0.25">
      <c r="A34" s="10" t="s">
        <v>65</v>
      </c>
      <c r="B34" s="11" t="s">
        <v>48</v>
      </c>
      <c r="C34" s="11" t="s">
        <v>49</v>
      </c>
      <c r="D34" s="11" t="s">
        <v>96</v>
      </c>
      <c r="E34" s="9">
        <v>8500</v>
      </c>
      <c r="F34" s="83"/>
      <c r="G34" s="83"/>
      <c r="H34" s="83"/>
      <c r="I34" s="83"/>
      <c r="J34" s="83"/>
      <c r="K34" s="83"/>
      <c r="L34" s="83"/>
      <c r="M34" s="83">
        <v>480</v>
      </c>
      <c r="N34" s="83"/>
      <c r="O34" s="96">
        <f t="shared" si="11"/>
        <v>8980</v>
      </c>
      <c r="P34" s="9">
        <v>951.62</v>
      </c>
      <c r="Q34" s="8">
        <v>1167.07</v>
      </c>
      <c r="R34" s="8">
        <v>1872.13</v>
      </c>
      <c r="S34" s="51">
        <f t="shared" si="13"/>
        <v>3990.82</v>
      </c>
      <c r="T34" s="8"/>
      <c r="U34" s="44">
        <f t="shared" si="10"/>
        <v>0</v>
      </c>
      <c r="V34" s="40">
        <f t="shared" si="14"/>
        <v>4989.18</v>
      </c>
    </row>
    <row r="35" spans="1:22" ht="24.75" customHeight="1" x14ac:dyDescent="0.25">
      <c r="A35" s="10" t="s">
        <v>100</v>
      </c>
      <c r="B35" s="11" t="s">
        <v>48</v>
      </c>
      <c r="C35" s="11" t="s">
        <v>49</v>
      </c>
      <c r="D35" s="11" t="s">
        <v>96</v>
      </c>
      <c r="E35" s="9">
        <v>8500</v>
      </c>
      <c r="F35" s="83"/>
      <c r="G35" s="83"/>
      <c r="H35" s="83"/>
      <c r="I35" s="83"/>
      <c r="J35" s="83"/>
      <c r="K35" s="83"/>
      <c r="L35" s="83"/>
      <c r="M35" s="83">
        <v>480</v>
      </c>
      <c r="N35" s="83"/>
      <c r="O35" s="96">
        <f t="shared" si="11"/>
        <v>8980</v>
      </c>
      <c r="P35" s="9">
        <v>951.62</v>
      </c>
      <c r="Q35" s="8">
        <v>1167.07</v>
      </c>
      <c r="R35" s="8">
        <v>625.76</v>
      </c>
      <c r="S35" s="51">
        <f t="shared" si="13"/>
        <v>2744.45</v>
      </c>
      <c r="T35" s="8"/>
      <c r="U35" s="44">
        <f t="shared" si="10"/>
        <v>0</v>
      </c>
      <c r="V35" s="40">
        <f t="shared" si="14"/>
        <v>6235.55</v>
      </c>
    </row>
    <row r="36" spans="1:22" ht="33" customHeight="1" x14ac:dyDescent="0.25">
      <c r="A36" s="10" t="s">
        <v>101</v>
      </c>
      <c r="B36" s="11" t="s">
        <v>48</v>
      </c>
      <c r="C36" s="11" t="s">
        <v>49</v>
      </c>
      <c r="D36" s="11" t="s">
        <v>96</v>
      </c>
      <c r="E36" s="9">
        <v>8500</v>
      </c>
      <c r="F36" s="83"/>
      <c r="G36" s="83"/>
      <c r="H36" s="83"/>
      <c r="I36" s="83"/>
      <c r="J36" s="83"/>
      <c r="K36" s="83"/>
      <c r="L36" s="83"/>
      <c r="M36" s="83">
        <v>300</v>
      </c>
      <c r="N36" s="83"/>
      <c r="O36" s="96">
        <f t="shared" si="11"/>
        <v>8800</v>
      </c>
      <c r="P36" s="9">
        <v>951.62</v>
      </c>
      <c r="Q36" s="8">
        <v>1167.07</v>
      </c>
      <c r="R36" s="8">
        <v>0</v>
      </c>
      <c r="S36" s="51">
        <f t="shared" si="13"/>
        <v>2118.69</v>
      </c>
      <c r="T36" s="8"/>
      <c r="U36" s="44">
        <f t="shared" si="10"/>
        <v>0</v>
      </c>
      <c r="V36" s="40">
        <f t="shared" si="14"/>
        <v>6681.31</v>
      </c>
    </row>
    <row r="37" spans="1:22" ht="24.75" customHeight="1" x14ac:dyDescent="0.25">
      <c r="A37" s="10" t="s">
        <v>66</v>
      </c>
      <c r="B37" s="11" t="s">
        <v>48</v>
      </c>
      <c r="C37" s="11" t="s">
        <v>49</v>
      </c>
      <c r="D37" s="11" t="s">
        <v>64</v>
      </c>
      <c r="E37" s="9">
        <v>8500</v>
      </c>
      <c r="F37" s="83"/>
      <c r="G37" s="83"/>
      <c r="H37" s="83"/>
      <c r="I37" s="83"/>
      <c r="J37" s="83"/>
      <c r="K37" s="83"/>
      <c r="L37" s="83"/>
      <c r="M37" s="83">
        <v>300</v>
      </c>
      <c r="N37" s="83"/>
      <c r="O37" s="96">
        <f t="shared" si="11"/>
        <v>8800</v>
      </c>
      <c r="P37" s="9">
        <v>951.62</v>
      </c>
      <c r="Q37" s="8">
        <v>1167.07</v>
      </c>
      <c r="R37" s="8">
        <v>226.16</v>
      </c>
      <c r="S37" s="51">
        <f t="shared" si="13"/>
        <v>2344.85</v>
      </c>
      <c r="T37" s="8"/>
      <c r="U37" s="44">
        <f t="shared" si="10"/>
        <v>0</v>
      </c>
      <c r="V37" s="40">
        <f t="shared" si="14"/>
        <v>6455.1500000000005</v>
      </c>
    </row>
    <row r="38" spans="1:22" ht="24.75" customHeight="1" x14ac:dyDescent="0.25">
      <c r="A38" s="10" t="s">
        <v>102</v>
      </c>
      <c r="B38" s="11" t="s">
        <v>48</v>
      </c>
      <c r="C38" s="11" t="s">
        <v>49</v>
      </c>
      <c r="D38" s="11" t="s">
        <v>96</v>
      </c>
      <c r="E38" s="9">
        <v>8500</v>
      </c>
      <c r="F38" s="83"/>
      <c r="G38" s="83"/>
      <c r="H38" s="83"/>
      <c r="I38" s="83"/>
      <c r="J38" s="83"/>
      <c r="K38" s="83"/>
      <c r="L38" s="83"/>
      <c r="M38" s="83">
        <v>660</v>
      </c>
      <c r="N38" s="83"/>
      <c r="O38" s="96">
        <f t="shared" si="11"/>
        <v>9160</v>
      </c>
      <c r="P38" s="9">
        <v>951.62</v>
      </c>
      <c r="Q38" s="8">
        <v>1167.07</v>
      </c>
      <c r="R38" s="8">
        <v>0</v>
      </c>
      <c r="S38" s="51">
        <f t="shared" si="13"/>
        <v>2118.69</v>
      </c>
      <c r="T38" s="8"/>
      <c r="U38" s="44">
        <f t="shared" si="10"/>
        <v>0</v>
      </c>
      <c r="V38" s="40">
        <f t="shared" si="14"/>
        <v>7041.3099999999995</v>
      </c>
    </row>
    <row r="39" spans="1:22" ht="33" customHeight="1" x14ac:dyDescent="0.25">
      <c r="A39" s="10" t="s">
        <v>71</v>
      </c>
      <c r="B39" s="11" t="s">
        <v>48</v>
      </c>
      <c r="C39" s="11" t="s">
        <v>49</v>
      </c>
      <c r="D39" s="11" t="s">
        <v>64</v>
      </c>
      <c r="E39" s="9">
        <v>8500</v>
      </c>
      <c r="F39" s="83"/>
      <c r="G39" s="83"/>
      <c r="H39" s="83"/>
      <c r="I39" s="83"/>
      <c r="J39" s="83"/>
      <c r="K39" s="83"/>
      <c r="L39" s="83"/>
      <c r="M39" s="83">
        <v>660</v>
      </c>
      <c r="N39" s="83"/>
      <c r="O39" s="96">
        <f t="shared" si="11"/>
        <v>9160</v>
      </c>
      <c r="P39" s="9">
        <v>951.62</v>
      </c>
      <c r="Q39" s="8">
        <v>1114.94</v>
      </c>
      <c r="R39" s="8">
        <v>226.16</v>
      </c>
      <c r="S39" s="51">
        <f t="shared" si="13"/>
        <v>2292.7199999999998</v>
      </c>
      <c r="T39" s="8"/>
      <c r="U39" s="44">
        <f t="shared" si="10"/>
        <v>0</v>
      </c>
      <c r="V39" s="40">
        <f t="shared" si="14"/>
        <v>6867.2799999999988</v>
      </c>
    </row>
    <row r="40" spans="1:22" ht="25.5" customHeight="1" thickBot="1" x14ac:dyDescent="0.3">
      <c r="A40" s="20" t="s">
        <v>103</v>
      </c>
      <c r="B40" s="21" t="s">
        <v>48</v>
      </c>
      <c r="C40" s="22" t="s">
        <v>49</v>
      </c>
      <c r="D40" s="11" t="s">
        <v>96</v>
      </c>
      <c r="E40" s="9">
        <v>8500</v>
      </c>
      <c r="F40" s="83"/>
      <c r="G40" s="83"/>
      <c r="H40" s="83"/>
      <c r="I40" s="83"/>
      <c r="J40" s="83"/>
      <c r="K40" s="83"/>
      <c r="L40" s="83"/>
      <c r="M40" s="83">
        <v>840</v>
      </c>
      <c r="N40" s="83"/>
      <c r="O40" s="96">
        <f t="shared" si="11"/>
        <v>9340</v>
      </c>
      <c r="P40" s="8">
        <v>951.62</v>
      </c>
      <c r="Q40" s="23">
        <v>1062.8</v>
      </c>
      <c r="R40" s="8">
        <v>2531.39</v>
      </c>
      <c r="S40" s="51">
        <f t="shared" si="13"/>
        <v>4545.8099999999995</v>
      </c>
      <c r="T40" s="8"/>
      <c r="U40" s="44">
        <f t="shared" si="10"/>
        <v>0</v>
      </c>
      <c r="V40" s="40">
        <f t="shared" si="14"/>
        <v>4794.1899999999987</v>
      </c>
    </row>
    <row r="41" spans="1:22" ht="15.75" thickBot="1" x14ac:dyDescent="0.3">
      <c r="A41" s="17"/>
      <c r="B41" s="18"/>
      <c r="C41" s="18"/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5" customHeight="1" thickBot="1" x14ac:dyDescent="0.3">
      <c r="A42" s="113" t="s">
        <v>69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5"/>
    </row>
    <row r="43" spans="1:22" ht="25.5" thickBot="1" x14ac:dyDescent="0.3">
      <c r="A43" s="24" t="s">
        <v>0</v>
      </c>
      <c r="B43" s="25" t="s">
        <v>1</v>
      </c>
      <c r="C43" s="25" t="s">
        <v>2</v>
      </c>
      <c r="D43" s="25" t="s">
        <v>55</v>
      </c>
      <c r="E43" s="100" t="s">
        <v>68</v>
      </c>
      <c r="F43" s="101"/>
      <c r="G43" s="102"/>
      <c r="H43" s="25" t="s">
        <v>50</v>
      </c>
      <c r="I43" s="25"/>
      <c r="J43" s="25"/>
      <c r="K43" s="25"/>
      <c r="L43" s="25"/>
      <c r="M43" s="25" t="s">
        <v>78</v>
      </c>
      <c r="N43" s="47"/>
      <c r="O43" s="25" t="s">
        <v>72</v>
      </c>
      <c r="P43" s="84"/>
      <c r="Q43" s="25" t="s">
        <v>11</v>
      </c>
      <c r="R43" s="100" t="s">
        <v>51</v>
      </c>
      <c r="S43" s="101"/>
      <c r="T43" s="101"/>
      <c r="U43" s="101"/>
      <c r="V43" s="116"/>
    </row>
    <row r="44" spans="1:22" ht="33.75" thickBot="1" x14ac:dyDescent="0.3">
      <c r="A44" s="41" t="s">
        <v>67</v>
      </c>
      <c r="B44" s="26" t="s">
        <v>52</v>
      </c>
      <c r="C44" s="26" t="s">
        <v>53</v>
      </c>
      <c r="D44" s="27">
        <v>5663.35</v>
      </c>
      <c r="E44" s="103">
        <v>1599.12</v>
      </c>
      <c r="F44" s="104"/>
      <c r="G44" s="105"/>
      <c r="H44" s="39">
        <v>2535.83</v>
      </c>
      <c r="I44" s="26"/>
      <c r="J44" s="26"/>
      <c r="K44" s="26"/>
      <c r="L44" s="26"/>
      <c r="M44" s="91">
        <v>300</v>
      </c>
      <c r="N44" s="46"/>
      <c r="O44" s="96">
        <f>SUM(D44:N44)</f>
        <v>10098.299999999999</v>
      </c>
      <c r="P44" s="87"/>
      <c r="Q44" s="95">
        <v>1095.23</v>
      </c>
      <c r="R44" s="117">
        <f>O44-Q44</f>
        <v>9003.07</v>
      </c>
      <c r="S44" s="118"/>
      <c r="T44" s="118"/>
      <c r="U44" s="118"/>
      <c r="V44" s="119"/>
    </row>
    <row r="46" spans="1:22" x14ac:dyDescent="0.25">
      <c r="A46" s="52" t="s">
        <v>88</v>
      </c>
      <c r="B46" s="35"/>
      <c r="C46" s="35"/>
      <c r="D46" s="35"/>
      <c r="E46" s="34"/>
      <c r="F46" s="34"/>
      <c r="G46" s="33"/>
      <c r="H46" s="33"/>
      <c r="I46" s="33"/>
      <c r="J46" s="33"/>
    </row>
    <row r="47" spans="1:22" x14ac:dyDescent="0.25">
      <c r="A47" t="s">
        <v>75</v>
      </c>
      <c r="E47" s="31"/>
      <c r="F47" s="31"/>
      <c r="G47" s="32"/>
      <c r="H47" s="32"/>
      <c r="I47" s="32"/>
      <c r="J47" s="32"/>
    </row>
    <row r="48" spans="1:22" x14ac:dyDescent="0.25">
      <c r="A48" s="49"/>
      <c r="B48" s="42"/>
      <c r="C48" s="42"/>
      <c r="D48" s="1"/>
      <c r="E48" s="36"/>
      <c r="F48" s="3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7" x14ac:dyDescent="0.25">
      <c r="A49" s="69"/>
      <c r="B49" s="69"/>
      <c r="C49" s="69"/>
      <c r="D49" s="69"/>
      <c r="E49" s="69"/>
      <c r="F49" s="69"/>
      <c r="U49" s="92"/>
      <c r="AA49" s="92"/>
    </row>
    <row r="50" spans="1:27" x14ac:dyDescent="0.25">
      <c r="A50" s="80"/>
      <c r="B50" s="80"/>
      <c r="C50" s="80"/>
      <c r="D50" s="1"/>
      <c r="E50" s="36"/>
      <c r="F50" s="3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Z50" s="93"/>
    </row>
    <row r="51" spans="1:27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71"/>
      <c r="Z51" s="93"/>
    </row>
    <row r="52" spans="1:27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Z52" s="93"/>
    </row>
    <row r="53" spans="1:27" x14ac:dyDescent="0.25">
      <c r="A53" s="3"/>
      <c r="B53" s="71"/>
      <c r="C53" s="71"/>
      <c r="D53" s="71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2"/>
      <c r="Z53" s="93"/>
    </row>
    <row r="54" spans="1:27" x14ac:dyDescent="0.25">
      <c r="A54" s="3"/>
      <c r="B54" s="71"/>
      <c r="C54" s="71"/>
      <c r="D54" s="71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2"/>
      <c r="Z54" s="94"/>
    </row>
    <row r="55" spans="1:27" x14ac:dyDescent="0.25">
      <c r="A55" s="3"/>
      <c r="B55" s="71"/>
      <c r="C55" s="71"/>
      <c r="D55" s="71"/>
      <c r="E55" s="75"/>
      <c r="F55" s="75"/>
      <c r="G55" s="36"/>
      <c r="H55" s="36"/>
      <c r="I55" s="36"/>
      <c r="J55" s="36"/>
      <c r="K55" s="36"/>
      <c r="L55" s="36"/>
      <c r="M55" s="36"/>
      <c r="N55" s="36"/>
      <c r="O55" s="75"/>
      <c r="P55" s="36"/>
      <c r="Q55" s="36"/>
      <c r="R55" s="36"/>
      <c r="S55" s="75"/>
      <c r="T55" s="75"/>
      <c r="U55" s="75"/>
      <c r="V55" s="72"/>
    </row>
    <row r="56" spans="1:27" x14ac:dyDescent="0.25">
      <c r="A56" s="3"/>
      <c r="B56" s="71"/>
      <c r="C56" s="71"/>
      <c r="D56" s="71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2"/>
    </row>
    <row r="57" spans="1:27" x14ac:dyDescent="0.25">
      <c r="A57" s="3"/>
      <c r="B57" s="71"/>
      <c r="C57" s="71"/>
      <c r="D57" s="71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2"/>
    </row>
    <row r="58" spans="1:27" x14ac:dyDescent="0.25">
      <c r="A58" s="3"/>
      <c r="B58" s="71"/>
      <c r="C58" s="71"/>
      <c r="D58" s="71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2"/>
    </row>
    <row r="59" spans="1:27" x14ac:dyDescent="0.25">
      <c r="A59" s="3"/>
      <c r="B59" s="71"/>
      <c r="C59" s="71"/>
      <c r="D59" s="71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2"/>
    </row>
    <row r="60" spans="1:27" x14ac:dyDescent="0.25">
      <c r="A60" s="3"/>
      <c r="B60" s="71"/>
      <c r="C60" s="71"/>
      <c r="D60" s="71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2"/>
    </row>
    <row r="61" spans="1:27" x14ac:dyDescent="0.25">
      <c r="A61" s="3"/>
      <c r="B61" s="71"/>
      <c r="C61" s="71"/>
      <c r="D61" s="71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2"/>
    </row>
    <row r="62" spans="1:27" x14ac:dyDescent="0.25">
      <c r="A62" s="3"/>
      <c r="B62" s="71"/>
      <c r="C62" s="71"/>
      <c r="D62" s="71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2"/>
    </row>
    <row r="63" spans="1:27" x14ac:dyDescent="0.25">
      <c r="A63" s="3"/>
      <c r="B63" s="71"/>
      <c r="C63" s="71"/>
      <c r="D63" s="71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2"/>
    </row>
    <row r="64" spans="1:27" x14ac:dyDescent="0.25">
      <c r="A64" s="3"/>
      <c r="B64" s="71"/>
      <c r="C64" s="71"/>
      <c r="D64" s="71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2"/>
    </row>
    <row r="65" spans="1:22" x14ac:dyDescent="0.25">
      <c r="A65" s="3"/>
      <c r="B65" s="71"/>
      <c r="C65" s="71"/>
      <c r="D65" s="71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2"/>
    </row>
    <row r="66" spans="1:22" x14ac:dyDescent="0.25">
      <c r="A66" s="3"/>
      <c r="B66" s="71"/>
      <c r="C66" s="71"/>
      <c r="D66" s="76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2"/>
    </row>
    <row r="67" spans="1:22" x14ac:dyDescent="0.25">
      <c r="A67" s="3"/>
      <c r="B67" s="71"/>
      <c r="C67" s="71"/>
      <c r="D67" s="71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2"/>
    </row>
    <row r="68" spans="1:22" x14ac:dyDescent="0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</row>
    <row r="69" spans="1:22" x14ac:dyDescent="0.25">
      <c r="A69" s="3"/>
      <c r="B69" s="71"/>
      <c r="C69" s="71"/>
      <c r="D69" s="71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2"/>
    </row>
    <row r="70" spans="1:22" x14ac:dyDescent="0.25">
      <c r="A70" s="3"/>
      <c r="B70" s="71"/>
      <c r="C70" s="71"/>
      <c r="D70" s="71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2"/>
    </row>
    <row r="71" spans="1:22" x14ac:dyDescent="0.25">
      <c r="A71" s="3"/>
      <c r="B71" s="71"/>
      <c r="C71" s="71"/>
      <c r="D71" s="71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2"/>
    </row>
    <row r="72" spans="1:22" x14ac:dyDescent="0.25">
      <c r="A72" s="3"/>
      <c r="B72" s="71"/>
      <c r="C72" s="71"/>
      <c r="D72" s="71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2"/>
    </row>
    <row r="73" spans="1:22" x14ac:dyDescent="0.25">
      <c r="A73" s="3"/>
      <c r="B73" s="71"/>
      <c r="C73" s="71"/>
      <c r="D73" s="71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2"/>
    </row>
    <row r="74" spans="1:22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</row>
    <row r="75" spans="1:22" x14ac:dyDescent="0.25">
      <c r="A75" s="3"/>
      <c r="B75" s="71"/>
      <c r="C75" s="71"/>
      <c r="D75" s="76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2"/>
    </row>
    <row r="76" spans="1:22" x14ac:dyDescent="0.25">
      <c r="A76" s="3"/>
      <c r="B76" s="71"/>
      <c r="C76" s="71"/>
      <c r="D76" s="76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2"/>
    </row>
    <row r="77" spans="1:22" x14ac:dyDescent="0.25">
      <c r="A77" s="71"/>
      <c r="B77" s="71"/>
      <c r="C77" s="71"/>
      <c r="D77" s="71"/>
      <c r="E77" s="71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1"/>
      <c r="Q77" s="71"/>
      <c r="R77" s="71"/>
      <c r="S77" s="71"/>
      <c r="T77" s="71"/>
      <c r="U77" s="71"/>
      <c r="V77" s="71"/>
    </row>
    <row r="78" spans="1:22" ht="24.75" customHeight="1" x14ac:dyDescent="0.25">
      <c r="A78" s="3"/>
      <c r="B78" s="71"/>
      <c r="C78" s="71"/>
      <c r="D78" s="71"/>
      <c r="E78" s="75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5"/>
      <c r="Q78" s="75"/>
      <c r="R78" s="75"/>
      <c r="S78" s="75"/>
      <c r="T78" s="75"/>
      <c r="U78" s="75"/>
      <c r="V78" s="72"/>
    </row>
    <row r="79" spans="1:22" ht="24.75" customHeight="1" x14ac:dyDescent="0.25">
      <c r="A79" s="3"/>
      <c r="B79" s="71"/>
      <c r="C79" s="71"/>
      <c r="D79" s="71"/>
      <c r="E79" s="75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5"/>
      <c r="Q79" s="75"/>
      <c r="R79" s="75"/>
      <c r="S79" s="75"/>
      <c r="T79" s="75"/>
      <c r="U79" s="75"/>
      <c r="V79" s="72"/>
    </row>
    <row r="80" spans="1:22" ht="24.75" customHeight="1" x14ac:dyDescent="0.25">
      <c r="A80" s="3"/>
      <c r="B80" s="71"/>
      <c r="C80" s="71"/>
      <c r="D80" s="71"/>
      <c r="E80" s="75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5"/>
      <c r="Q80" s="75"/>
      <c r="R80" s="75"/>
      <c r="S80" s="75"/>
      <c r="T80" s="75"/>
      <c r="U80" s="75"/>
      <c r="V80" s="72"/>
    </row>
    <row r="81" spans="1:22" ht="24.75" customHeight="1" x14ac:dyDescent="0.25">
      <c r="A81" s="3"/>
      <c r="B81" s="71"/>
      <c r="C81" s="71"/>
      <c r="D81" s="71"/>
      <c r="E81" s="75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5"/>
      <c r="Q81" s="75"/>
      <c r="R81" s="75"/>
      <c r="S81" s="75"/>
      <c r="T81" s="75"/>
      <c r="U81" s="75"/>
      <c r="V81" s="72"/>
    </row>
    <row r="82" spans="1:22" ht="24.75" customHeight="1" x14ac:dyDescent="0.25">
      <c r="A82" s="3"/>
      <c r="B82" s="71"/>
      <c r="C82" s="71"/>
      <c r="D82" s="71"/>
      <c r="E82" s="75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5"/>
      <c r="Q82" s="75"/>
      <c r="R82" s="75"/>
      <c r="S82" s="75"/>
      <c r="T82" s="75"/>
      <c r="U82" s="75"/>
      <c r="V82" s="72"/>
    </row>
    <row r="83" spans="1:22" ht="24.75" customHeight="1" x14ac:dyDescent="0.25">
      <c r="A83" s="3"/>
      <c r="B83" s="71"/>
      <c r="C83" s="71"/>
      <c r="D83" s="71"/>
      <c r="E83" s="75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5"/>
      <c r="Q83" s="75"/>
      <c r="R83" s="75"/>
      <c r="S83" s="75"/>
      <c r="T83" s="75"/>
      <c r="U83" s="75"/>
      <c r="V83" s="72"/>
    </row>
    <row r="84" spans="1:22" ht="24.75" customHeight="1" x14ac:dyDescent="0.25">
      <c r="A84" s="3"/>
      <c r="B84" s="71"/>
      <c r="C84" s="71"/>
      <c r="D84" s="71"/>
      <c r="E84" s="75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5"/>
      <c r="Q84" s="75"/>
      <c r="R84" s="75"/>
      <c r="S84" s="75"/>
      <c r="T84" s="75"/>
      <c r="U84" s="75"/>
      <c r="V84" s="72"/>
    </row>
    <row r="85" spans="1:22" ht="24.75" customHeight="1" x14ac:dyDescent="0.25">
      <c r="A85" s="3"/>
      <c r="B85" s="71"/>
      <c r="C85" s="71"/>
      <c r="D85" s="71"/>
      <c r="E85" s="75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5"/>
      <c r="Q85" s="75"/>
      <c r="R85" s="75"/>
      <c r="S85" s="75"/>
      <c r="T85" s="75"/>
      <c r="U85" s="75"/>
      <c r="V85" s="72"/>
    </row>
    <row r="86" spans="1:22" ht="24.75" customHeight="1" x14ac:dyDescent="0.25">
      <c r="A86" s="3"/>
      <c r="B86" s="71"/>
      <c r="C86" s="71"/>
      <c r="D86" s="71"/>
      <c r="E86" s="75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5"/>
      <c r="Q86" s="75"/>
      <c r="R86" s="75"/>
      <c r="S86" s="75"/>
      <c r="T86" s="75"/>
      <c r="U86" s="75"/>
      <c r="V86" s="72"/>
    </row>
    <row r="87" spans="1:22" ht="24.75" customHeight="1" x14ac:dyDescent="0.25">
      <c r="A87" s="3"/>
      <c r="B87" s="71"/>
      <c r="C87" s="71"/>
      <c r="D87" s="71"/>
      <c r="E87" s="75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5"/>
      <c r="Q87" s="75"/>
      <c r="R87" s="75"/>
      <c r="S87" s="75"/>
      <c r="T87" s="75"/>
      <c r="U87" s="75"/>
      <c r="V87" s="72"/>
    </row>
    <row r="88" spans="1:22" ht="24.75" customHeight="1" x14ac:dyDescent="0.25">
      <c r="A88" s="3"/>
      <c r="B88" s="71"/>
      <c r="C88" s="71"/>
      <c r="D88" s="71"/>
      <c r="E88" s="75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5"/>
      <c r="Q88" s="75"/>
      <c r="R88" s="75"/>
      <c r="S88" s="75"/>
      <c r="T88" s="75"/>
      <c r="U88" s="75"/>
      <c r="V88" s="72"/>
    </row>
    <row r="89" spans="1:22" ht="24.75" customHeight="1" x14ac:dyDescent="0.25">
      <c r="A89" s="3"/>
      <c r="B89" s="71"/>
      <c r="C89" s="71"/>
      <c r="D89" s="71"/>
      <c r="E89" s="75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5"/>
      <c r="Q89" s="75"/>
      <c r="R89" s="75"/>
      <c r="S89" s="75"/>
      <c r="T89" s="75"/>
      <c r="U89" s="75"/>
      <c r="V89" s="72"/>
    </row>
    <row r="90" spans="1:22" ht="24.75" customHeight="1" x14ac:dyDescent="0.25">
      <c r="A90" s="3"/>
      <c r="B90" s="71"/>
      <c r="C90" s="71"/>
      <c r="D90" s="71"/>
      <c r="E90" s="75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5"/>
      <c r="Q90" s="75"/>
      <c r="R90" s="75"/>
      <c r="S90" s="75"/>
      <c r="T90" s="75"/>
      <c r="U90" s="75"/>
      <c r="V90" s="72"/>
    </row>
    <row r="91" spans="1:22" x14ac:dyDescent="0.25">
      <c r="A91" s="18"/>
      <c r="B91" s="18"/>
      <c r="C91" s="18"/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22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</row>
    <row r="93" spans="1:22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</row>
    <row r="94" spans="1:22" x14ac:dyDescent="0.25">
      <c r="A94" s="3"/>
      <c r="B94" s="71"/>
      <c r="C94" s="71"/>
      <c r="D94" s="77"/>
      <c r="E94" s="36"/>
      <c r="F94" s="36"/>
      <c r="G94" s="36"/>
      <c r="H94" s="78"/>
      <c r="I94" s="71"/>
      <c r="J94" s="71"/>
      <c r="K94" s="71"/>
      <c r="L94" s="71"/>
      <c r="M94" s="71"/>
      <c r="N94" s="71"/>
      <c r="O94" s="71"/>
      <c r="P94" s="71"/>
      <c r="Q94" s="71"/>
      <c r="R94" s="79"/>
      <c r="S94" s="82"/>
      <c r="T94" s="82"/>
      <c r="U94" s="82"/>
      <c r="V94" s="82"/>
    </row>
    <row r="96" spans="1:22" x14ac:dyDescent="0.25">
      <c r="A96" s="3"/>
      <c r="B96" s="71"/>
      <c r="C96" s="71"/>
      <c r="D96" s="71"/>
      <c r="E96" s="70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70"/>
      <c r="Q96" s="70"/>
      <c r="R96" s="70"/>
      <c r="S96" s="70"/>
      <c r="T96" s="70"/>
      <c r="U96" s="70"/>
      <c r="V96" s="72"/>
    </row>
  </sheetData>
  <mergeCells count="12">
    <mergeCell ref="F96:O96"/>
    <mergeCell ref="V2:V3"/>
    <mergeCell ref="P2:S2"/>
    <mergeCell ref="T2:U2"/>
    <mergeCell ref="A42:V42"/>
    <mergeCell ref="R43:V43"/>
    <mergeCell ref="R44:V44"/>
    <mergeCell ref="A1:C1"/>
    <mergeCell ref="A2:D2"/>
    <mergeCell ref="E2:O2"/>
    <mergeCell ref="E43:G43"/>
    <mergeCell ref="E44:G44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22" t="s">
        <v>85</v>
      </c>
      <c r="C7" s="123"/>
      <c r="D7" s="124"/>
    </row>
    <row r="8" spans="2:4" ht="15.75" customHeight="1" x14ac:dyDescent="0.25">
      <c r="B8" s="125"/>
      <c r="C8" s="126"/>
      <c r="D8" s="53"/>
    </row>
    <row r="9" spans="2:4" ht="15.75" customHeight="1" x14ac:dyDescent="0.25">
      <c r="B9" s="120"/>
      <c r="C9" s="121"/>
      <c r="D9" s="54"/>
    </row>
    <row r="10" spans="2:4" ht="15.75" customHeight="1" x14ac:dyDescent="0.25">
      <c r="B10" s="120"/>
      <c r="C10" s="121"/>
      <c r="D10" s="54"/>
    </row>
    <row r="11" spans="2:4" ht="15.75" customHeight="1" x14ac:dyDescent="0.25">
      <c r="B11" s="120"/>
      <c r="C11" s="121"/>
      <c r="D11" s="54"/>
    </row>
    <row r="12" spans="2:4" ht="15.75" customHeight="1" x14ac:dyDescent="0.25">
      <c r="B12" s="120"/>
      <c r="C12" s="121"/>
      <c r="D12" s="54"/>
    </row>
    <row r="13" spans="2:4" ht="15.75" customHeight="1" x14ac:dyDescent="0.25">
      <c r="B13" s="120"/>
      <c r="C13" s="121"/>
      <c r="D13" s="54"/>
    </row>
    <row r="14" spans="2:4" ht="15.75" customHeight="1" x14ac:dyDescent="0.25">
      <c r="B14" s="127"/>
      <c r="C14" s="128"/>
      <c r="D14" s="54"/>
    </row>
    <row r="15" spans="2:4" ht="15.75" customHeight="1" x14ac:dyDescent="0.25">
      <c r="B15" s="120"/>
      <c r="C15" s="121"/>
      <c r="D15" s="54"/>
    </row>
    <row r="16" spans="2:4" ht="15.75" customHeight="1" x14ac:dyDescent="0.25">
      <c r="B16" s="127"/>
      <c r="C16" s="128"/>
      <c r="D16" s="54"/>
    </row>
    <row r="17" spans="2:4" ht="15.75" customHeight="1" x14ac:dyDescent="0.25">
      <c r="B17" s="120"/>
      <c r="C17" s="121"/>
      <c r="D17" s="54"/>
    </row>
    <row r="18" spans="2:4" ht="15.75" customHeight="1" x14ac:dyDescent="0.25">
      <c r="B18" s="120"/>
      <c r="C18" s="121"/>
      <c r="D18" s="54"/>
    </row>
    <row r="19" spans="2:4" ht="15.75" customHeight="1" x14ac:dyDescent="0.25">
      <c r="B19" s="120"/>
      <c r="C19" s="121"/>
      <c r="D19" s="54"/>
    </row>
    <row r="20" spans="2:4" ht="15.75" customHeight="1" x14ac:dyDescent="0.25">
      <c r="B20" s="120"/>
      <c r="C20" s="121"/>
      <c r="D20" s="54"/>
    </row>
    <row r="21" spans="2:4" ht="15.75" customHeight="1" x14ac:dyDescent="0.25">
      <c r="B21" s="120"/>
      <c r="C21" s="121"/>
      <c r="D21" s="54"/>
    </row>
    <row r="22" spans="2:4" ht="15.75" customHeight="1" x14ac:dyDescent="0.25">
      <c r="B22" s="120"/>
      <c r="C22" s="121"/>
      <c r="D22" s="54"/>
    </row>
    <row r="23" spans="2:4" ht="15.75" customHeight="1" x14ac:dyDescent="0.25">
      <c r="B23" s="120"/>
      <c r="C23" s="121"/>
      <c r="D23" s="54"/>
    </row>
    <row r="24" spans="2:4" ht="15.75" customHeight="1" x14ac:dyDescent="0.25">
      <c r="B24" s="120"/>
      <c r="C24" s="121"/>
      <c r="D24" s="54"/>
    </row>
    <row r="25" spans="2:4" ht="15.75" customHeight="1" thickBot="1" x14ac:dyDescent="0.3">
      <c r="B25" s="129"/>
      <c r="C25" s="130"/>
      <c r="D25" s="55"/>
    </row>
    <row r="26" spans="2:4" ht="15.75" customHeight="1" x14ac:dyDescent="0.25">
      <c r="B26" s="125"/>
      <c r="C26" s="126"/>
      <c r="D26" s="53"/>
    </row>
    <row r="27" spans="2:4" ht="15.75" customHeight="1" x14ac:dyDescent="0.25">
      <c r="B27" s="120"/>
      <c r="C27" s="121"/>
      <c r="D27" s="54"/>
    </row>
    <row r="28" spans="2:4" ht="15.75" customHeight="1" x14ac:dyDescent="0.25">
      <c r="B28" s="120"/>
      <c r="C28" s="121"/>
      <c r="D28" s="54"/>
    </row>
    <row r="29" spans="2:4" ht="15.75" customHeight="1" thickBot="1" x14ac:dyDescent="0.3">
      <c r="B29" s="129"/>
      <c r="C29" s="130"/>
      <c r="D29" s="55"/>
    </row>
    <row r="30" spans="2:4" ht="15.75" customHeight="1" x14ac:dyDescent="0.25">
      <c r="B30" s="125"/>
      <c r="C30" s="126"/>
      <c r="D30" s="53"/>
    </row>
    <row r="31" spans="2:4" ht="15.75" customHeight="1" x14ac:dyDescent="0.25">
      <c r="B31" s="120"/>
      <c r="C31" s="121"/>
      <c r="D31" s="54"/>
    </row>
    <row r="32" spans="2:4" ht="15.75" customHeight="1" x14ac:dyDescent="0.25">
      <c r="B32" s="120"/>
      <c r="C32" s="121"/>
      <c r="D32" s="54"/>
    </row>
    <row r="33" spans="2:4" ht="15.75" customHeight="1" x14ac:dyDescent="0.25">
      <c r="B33" s="120"/>
      <c r="C33" s="121"/>
      <c r="D33" s="54"/>
    </row>
    <row r="34" spans="2:4" ht="15.75" customHeight="1" x14ac:dyDescent="0.25">
      <c r="B34" s="120"/>
      <c r="C34" s="121"/>
      <c r="D34" s="54"/>
    </row>
    <row r="35" spans="2:4" ht="15.75" customHeight="1" x14ac:dyDescent="0.25">
      <c r="B35" s="120"/>
      <c r="C35" s="121"/>
      <c r="D35" s="54"/>
    </row>
    <row r="36" spans="2:4" ht="15.75" customHeight="1" x14ac:dyDescent="0.25">
      <c r="B36" s="120"/>
      <c r="C36" s="121"/>
      <c r="D36" s="54"/>
    </row>
    <row r="37" spans="2:4" ht="15.75" customHeight="1" x14ac:dyDescent="0.25">
      <c r="B37" s="120"/>
      <c r="C37" s="121"/>
      <c r="D37" s="54"/>
    </row>
    <row r="38" spans="2:4" ht="15.75" customHeight="1" x14ac:dyDescent="0.25">
      <c r="B38" s="120"/>
      <c r="C38" s="121"/>
      <c r="D38" s="54"/>
    </row>
    <row r="39" spans="2:4" ht="15.75" customHeight="1" x14ac:dyDescent="0.25">
      <c r="B39" s="120"/>
      <c r="C39" s="121"/>
      <c r="D39" s="54"/>
    </row>
    <row r="40" spans="2:4" ht="15.75" customHeight="1" thickBot="1" x14ac:dyDescent="0.3">
      <c r="B40" s="131"/>
      <c r="C40" s="132"/>
      <c r="D40" s="54"/>
    </row>
    <row r="41" spans="2:4" ht="15.75" customHeight="1" x14ac:dyDescent="0.25">
      <c r="B41" s="120"/>
      <c r="C41" s="121"/>
      <c r="D41" s="54"/>
    </row>
    <row r="42" spans="2:4" ht="15.75" customHeight="1" x14ac:dyDescent="0.25">
      <c r="B42" s="120"/>
      <c r="C42" s="121"/>
      <c r="D42" s="54"/>
    </row>
    <row r="43" spans="2:4" ht="15.75" customHeight="1" thickBot="1" x14ac:dyDescent="0.3">
      <c r="B43" s="131"/>
      <c r="C43" s="132"/>
      <c r="D43" s="56"/>
    </row>
  </sheetData>
  <mergeCells count="37">
    <mergeCell ref="B43:C43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D7"/>
    <mergeCell ref="B8:C8"/>
    <mergeCell ref="B9:C9"/>
    <mergeCell ref="B10:C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JUNHO_2025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Cláudio</cp:lastModifiedBy>
  <cp:lastPrinted>2022-08-19T16:20:02Z</cp:lastPrinted>
  <dcterms:created xsi:type="dcterms:W3CDTF">2020-07-08T18:29:20Z</dcterms:created>
  <dcterms:modified xsi:type="dcterms:W3CDTF">2025-08-04T18:36:28Z</dcterms:modified>
</cp:coreProperties>
</file>